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tabRatio="857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'BRPL'!$A$1:$Q$162</definedName>
    <definedName name="_xlnm.Print_Area" localSheetId="1">'BYPL'!$A$1:$Q$164</definedName>
    <definedName name="_xlnm.Print_Area" localSheetId="7">'FINAL EX. SUMMARY'!$A$1:$Q$41</definedName>
    <definedName name="_xlnm.Print_Area" localSheetId="4">'MES'!$A$1:$Q$65</definedName>
    <definedName name="_xlnm.Print_Area" localSheetId="0">'NDPL'!$A$1:$Q$156</definedName>
    <definedName name="_xlnm.Print_Area" localSheetId="8">'PRAGATI'!$A$1:$Q$25</definedName>
    <definedName name="_xlnm.Print_Area" localSheetId="5">'ROHTAK ROAD'!$A$1:$Q$49</definedName>
  </definedNames>
  <calcPr fullCalcOnLoad="1"/>
</workbook>
</file>

<file path=xl/sharedStrings.xml><?xml version="1.0" encoding="utf-8"?>
<sst xmlns="http://schemas.openxmlformats.org/spreadsheetml/2006/main" count="1360" uniqueCount="394">
  <si>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</si>
  <si>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</si>
  <si>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</si>
  <si>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</si>
  <si>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</si>
  <si>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</si>
  <si>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</si>
  <si>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</si>
  <si>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</si>
  <si>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</si>
  <si>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</si>
  <si>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</si>
  <si>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</si>
  <si>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CIVIL LINE-3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</si>
  <si>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</si>
  <si>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</si>
  <si>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</si>
  <si>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</si>
  <si>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</si>
  <si>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</si>
  <si>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</si>
  <si>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</si>
  <si>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</si>
  <si>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</si>
  <si>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</si>
  <si>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</si>
  <si>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</si>
  <si>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</si>
  <si>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</si>
  <si>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</si>
  <si>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</si>
  <si>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</si>
  <si>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</si>
  <si>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</si>
  <si>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</si>
  <si>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</si>
  <si>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</si>
  <si>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220 kV DMRC #1</t>
  </si>
  <si>
    <t>220 kV DMRC #2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</si>
  <si>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</si>
  <si>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</si>
  <si>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</si>
  <si>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</si>
  <si>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</si>
  <si>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</si>
  <si>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</si>
  <si>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NANGLOI-1 EXP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</si>
  <si>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</si>
  <si>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</si>
  <si>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</si>
  <si>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</si>
  <si>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</si>
  <si>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</si>
  <si>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</si>
  <si>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</si>
  <si>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</si>
  <si>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</si>
  <si>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</si>
  <si>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</si>
  <si>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</si>
  <si>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</si>
  <si>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</si>
  <si>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</si>
  <si>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</si>
  <si>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</si>
  <si>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</si>
  <si>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</si>
  <si>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</si>
  <si>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</si>
  <si>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</si>
  <si>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</si>
  <si>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</si>
  <si>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</si>
  <si>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</si>
  <si>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</si>
  <si>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</si>
  <si>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</si>
  <si>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</si>
  <si>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</si>
  <si>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</si>
  <si>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</si>
  <si>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</si>
  <si>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</si>
  <si>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</si>
  <si>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</si>
  <si>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</si>
  <si>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</si>
  <si>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</si>
  <si>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</si>
  <si>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</si>
  <si>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</si>
  <si>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</si>
  <si>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</si>
  <si>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</si>
  <si>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</si>
  <si>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</si>
  <si>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</si>
  <si>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</si>
  <si>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</si>
  <si>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</si>
  <si>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</si>
  <si>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</si>
  <si>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</si>
  <si>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</si>
  <si>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</si>
  <si>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</si>
  <si>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</si>
  <si>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</si>
  <si>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</si>
  <si>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</si>
  <si>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</si>
  <si>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</si>
  <si>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</si>
  <si>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</si>
  <si>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</si>
  <si>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</si>
  <si>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</si>
  <si>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</si>
  <si>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</si>
  <si>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</si>
  <si>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</si>
  <si>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</si>
  <si>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</si>
  <si>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EXPORT TO SOUTH &amp; WEST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</si>
  <si>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</si>
  <si>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</si>
  <si>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</si>
  <si>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</si>
  <si>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</si>
  <si>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</si>
  <si>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</si>
  <si>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</si>
  <si>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</si>
  <si>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</si>
  <si>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</si>
  <si>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</si>
  <si>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</si>
  <si>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</si>
  <si>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</si>
  <si>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</si>
  <si>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</si>
  <si>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</si>
  <si>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</si>
  <si>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</si>
  <si>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</si>
  <si>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</si>
  <si>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</si>
  <si>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</si>
  <si>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</si>
  <si>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</si>
  <si>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</si>
  <si>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</si>
  <si>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</si>
  <si>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</si>
  <si>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</si>
  <si>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</si>
  <si>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</si>
  <si>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</si>
  <si>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</si>
  <si>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</si>
  <si>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</si>
  <si>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</si>
  <si>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</si>
  <si>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</si>
  <si>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</si>
  <si>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</si>
  <si>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</si>
  <si>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</si>
  <si>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</si>
  <si>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</si>
  <si>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</si>
  <si>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</si>
  <si>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</si>
  <si>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</si>
  <si>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</si>
  <si>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</si>
  <si>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</si>
  <si>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</si>
  <si>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NANGLOI-1 (03)  IMP.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</si>
  <si>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</si>
  <si>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</si>
  <si>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</si>
  <si>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</si>
  <si>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</si>
  <si>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</si>
  <si>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</si>
  <si>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</si>
  <si>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</si>
  <si>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</si>
  <si>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</si>
  <si>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</si>
  <si>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</si>
  <si>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</si>
  <si>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</si>
  <si>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</si>
  <si>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</si>
  <si>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</si>
  <si>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</si>
  <si>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</si>
  <si>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</si>
  <si>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</si>
  <si>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</si>
  <si>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</si>
  <si>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</si>
  <si>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</si>
  <si>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</si>
  <si>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</si>
  <si>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</si>
  <si>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</si>
  <si>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</si>
  <si>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</si>
  <si>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</si>
  <si>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</si>
  <si>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</si>
  <si>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</si>
  <si>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</si>
  <si>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</si>
  <si>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</si>
  <si>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</si>
  <si>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</si>
  <si>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</si>
  <si>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</si>
  <si>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</si>
  <si>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</si>
  <si>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</si>
  <si>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</si>
  <si>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</si>
  <si>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</si>
  <si>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</si>
  <si>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</si>
  <si>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</si>
  <si>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</si>
  <si>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</si>
  <si>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</si>
  <si>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</si>
  <si>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</si>
  <si>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</si>
  <si>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</si>
  <si>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</si>
  <si>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</si>
  <si>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</si>
  <si>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</si>
  <si>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</si>
  <si>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</si>
  <si>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</si>
  <si>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</si>
  <si>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</si>
  <si>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</si>
  <si>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</si>
  <si>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</si>
  <si>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</si>
  <si>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</si>
  <si>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</si>
  <si>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</si>
  <si>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</si>
  <si>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</si>
  <si>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</si>
  <si>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</si>
  <si>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</si>
  <si>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</si>
  <si>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</si>
  <si>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</si>
  <si>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</si>
  <si>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</si>
  <si>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</si>
  <si>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</si>
  <si>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</si>
  <si>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</si>
  <si>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</si>
  <si>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</si>
  <si>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</si>
  <si>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</si>
  <si>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</si>
  <si>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</si>
  <si>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</si>
  <si>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</si>
  <si>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</si>
  <si>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</si>
  <si>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</si>
  <si>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</si>
  <si>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</si>
  <si>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</si>
  <si>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</si>
  <si>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</si>
  <si>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</si>
  <si>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</si>
  <si>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</si>
  <si>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</si>
  <si>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</si>
  <si>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</si>
  <si>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</si>
  <si>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</si>
  <si>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</si>
  <si>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</si>
  <si>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</si>
  <si>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</si>
  <si>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</si>
  <si>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</si>
  <si>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</si>
  <si>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</si>
  <si>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</si>
  <si>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</si>
  <si>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</si>
  <si>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</si>
  <si>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</si>
  <si>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</si>
  <si>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</si>
  <si>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</si>
  <si>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</si>
  <si>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</si>
  <si>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</si>
  <si>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</si>
  <si>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</si>
  <si>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</si>
  <si>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</si>
  <si>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</si>
  <si>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</si>
  <si>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</si>
  <si>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</si>
  <si>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</si>
  <si>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</si>
  <si>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</si>
  <si>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</si>
  <si>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</si>
  <si>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</si>
  <si>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</si>
  <si>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</si>
  <si>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</si>
  <si>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</si>
  <si>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</si>
  <si>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</si>
  <si>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</si>
  <si>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ROLL OVER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</si>
  <si>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</si>
  <si>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</si>
  <si>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</si>
  <si>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</si>
  <si>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</si>
  <si>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</si>
  <si>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</si>
  <si>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</si>
  <si>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</si>
  <si>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</si>
  <si>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</si>
  <si>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</si>
  <si>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</si>
  <si>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</si>
  <si>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</si>
  <si>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</si>
  <si>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</si>
  <si>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</si>
  <si>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</si>
  <si>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</si>
  <si>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</si>
  <si>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</si>
  <si>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</si>
  <si>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</si>
  <si>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</si>
  <si>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</si>
  <si>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</si>
  <si>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</si>
  <si>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</si>
  <si>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</si>
  <si>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</si>
  <si>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</si>
  <si>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</si>
  <si>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</si>
  <si>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</si>
  <si>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</si>
  <si>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</si>
  <si>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</si>
  <si>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</si>
  <si>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</si>
  <si>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</si>
  <si>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</si>
  <si>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</si>
  <si>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</si>
  <si>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                                           REACTIVE ENERGY RELEASE STATEMENT TO LICENSEES.</t>
  </si>
  <si>
    <t xml:space="preserve">kvarh (Lead/lag) </t>
  </si>
  <si>
    <t xml:space="preserve">BRPL </t>
  </si>
  <si>
    <t>BYPL</t>
  </si>
  <si>
    <t>NDMC</t>
  </si>
  <si>
    <t>MES</t>
  </si>
  <si>
    <t>Note :Sharing taken from wk-11 abt bill 2010-11</t>
  </si>
  <si>
    <t>FINAL READING 01/08/10</t>
  </si>
  <si>
    <t>INTIAL READING 01/07/10</t>
  </si>
  <si>
    <t>JULY 2010</t>
  </si>
  <si>
    <t xml:space="preserve">                                               PERIOD 1st JULY-2010 TO 31th JULY-2010 </t>
  </si>
  <si>
    <t>+ve sign indicates reactive energy drawl from the grid/system</t>
  </si>
  <si>
    <t>-ve sign indicates reactive energy injected to the grid/system</t>
  </si>
  <si>
    <t>66KV DMRC</t>
  </si>
  <si>
    <t>AKSHARDHAM</t>
  </si>
  <si>
    <t>Installed on dated 28/07/09</t>
  </si>
  <si>
    <t>CT ratio Changed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</si>
</sst>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</numFmts>
  <fonts count="9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170" fontId="1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2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9" fillId="0" borderId="0" xfId="0" applyNumberFormat="1" applyFont="1" applyAlignment="1">
      <alignment/>
    </xf>
    <xf numFmtId="0" fontId="6" fillId="0" borderId="0" xfId="0" applyFont="1" applyAlignment="1">
      <alignment/>
    </xf>
    <xf numFmtId="170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170" fontId="17" fillId="0" borderId="25" xfId="0" applyNumberFormat="1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22" fillId="0" borderId="12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3" fillId="0" borderId="29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170" fontId="15" fillId="0" borderId="25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20" fillId="0" borderId="0" xfId="0" applyFont="1" applyAlignment="1">
      <alignment/>
    </xf>
    <xf numFmtId="171" fontId="15" fillId="0" borderId="0" xfId="0" applyNumberFormat="1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38" fillId="0" borderId="0" xfId="0" applyNumberFormat="1" applyFont="1" applyBorder="1" applyAlignment="1">
      <alignment horizontal="center" shrinkToFit="1"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2" fontId="17" fillId="0" borderId="11" xfId="0" applyNumberFormat="1" applyFont="1" applyBorder="1" applyAlignment="1">
      <alignment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6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49" fontId="46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6" fillId="0" borderId="13" xfId="0" applyFont="1" applyFill="1" applyBorder="1" applyAlignment="1">
      <alignment horizontal="center"/>
    </xf>
    <xf numFmtId="0" fontId="46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11" xfId="0" applyFont="1" applyBorder="1" applyAlignment="1">
      <alignment horizontal="center" vertical="center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9" fillId="0" borderId="0" xfId="0" applyFont="1" applyAlignment="1">
      <alignment horizontal="center"/>
    </xf>
    <xf numFmtId="170" fontId="48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 horizontal="center"/>
    </xf>
    <xf numFmtId="0" fontId="19" fillId="0" borderId="31" xfId="0" applyFont="1" applyBorder="1" applyAlignment="1">
      <alignment/>
    </xf>
    <xf numFmtId="2" fontId="50" fillId="0" borderId="15" xfId="0" applyNumberFormat="1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center"/>
    </xf>
    <xf numFmtId="2" fontId="50" fillId="0" borderId="17" xfId="0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2" fontId="50" fillId="0" borderId="18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0" borderId="19" xfId="0" applyFont="1" applyBorder="1" applyAlignment="1">
      <alignment horizontal="center" vertical="center" wrapText="1"/>
    </xf>
    <xf numFmtId="2" fontId="50" fillId="0" borderId="14" xfId="0" applyNumberFormat="1" applyFont="1" applyFill="1" applyBorder="1" applyAlignment="1">
      <alignment horizontal="center"/>
    </xf>
    <xf numFmtId="2" fontId="5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1" fontId="50" fillId="0" borderId="11" xfId="0" applyNumberFormat="1" applyFont="1" applyFill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0" xfId="0" applyFont="1" applyFill="1" applyBorder="1" applyAlignment="1">
      <alignment/>
    </xf>
    <xf numFmtId="0" fontId="51" fillId="0" borderId="0" xfId="0" applyFont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1" fontId="50" fillId="0" borderId="13" xfId="0" applyNumberFormat="1" applyFont="1" applyFill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1" fontId="50" fillId="0" borderId="17" xfId="0" applyNumberFormat="1" applyFont="1" applyFill="1" applyBorder="1" applyAlignment="1">
      <alignment horizontal="center"/>
    </xf>
    <xf numFmtId="0" fontId="50" fillId="0" borderId="17" xfId="0" applyFont="1" applyFill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1" fontId="50" fillId="0" borderId="16" xfId="0" applyNumberFormat="1" applyFont="1" applyFill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50" fillId="0" borderId="0" xfId="0" applyNumberFormat="1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1" fontId="50" fillId="0" borderId="0" xfId="0" applyNumberFormat="1" applyFont="1" applyFill="1" applyAlignment="1">
      <alignment horizontal="center"/>
    </xf>
    <xf numFmtId="2" fontId="50" fillId="0" borderId="0" xfId="0" applyNumberFormat="1" applyFont="1" applyFill="1" applyBorder="1" applyAlignment="1">
      <alignment horizontal="left" wrapText="1"/>
    </xf>
    <xf numFmtId="2" fontId="50" fillId="0" borderId="17" xfId="0" applyNumberFormat="1" applyFont="1" applyFill="1" applyBorder="1" applyAlignment="1">
      <alignment horizontal="left"/>
    </xf>
    <xf numFmtId="0" fontId="52" fillId="0" borderId="12" xfId="0" applyFont="1" applyFill="1" applyBorder="1" applyAlignment="1">
      <alignment horizontal="center"/>
    </xf>
    <xf numFmtId="2" fontId="51" fillId="0" borderId="13" xfId="0" applyNumberFormat="1" applyFont="1" applyFill="1" applyBorder="1" applyAlignment="1">
      <alignment horizontal="left"/>
    </xf>
    <xf numFmtId="0" fontId="50" fillId="0" borderId="11" xfId="0" applyFont="1" applyBorder="1" applyAlignment="1">
      <alignment/>
    </xf>
    <xf numFmtId="1" fontId="50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6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170" fontId="47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1" fillId="0" borderId="13" xfId="0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2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50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37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1" fontId="20" fillId="0" borderId="11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20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0" fontId="19" fillId="0" borderId="11" xfId="0" applyFont="1" applyFill="1" applyBorder="1" applyAlignment="1">
      <alignment vertical="center"/>
    </xf>
    <xf numFmtId="1" fontId="46" fillId="0" borderId="15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vertical="top"/>
    </xf>
    <xf numFmtId="0" fontId="4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"/>
  <sheetViews>
    <sheetView tabSelected="1" view="pageBreakPreview" zoomScale="90" zoomScaleNormal="85" zoomScaleSheetLayoutView="90" zoomScalePageLayoutView="0" workbookViewId="0" topLeftCell="A88">
      <selection activeCell="I100" sqref="I100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2.28125" style="0" customWidth="1"/>
    <col min="5" max="5" width="14.710937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13.7109375" style="0" customWidth="1"/>
  </cols>
  <sheetData>
    <row r="1" spans="1:17" ht="26.25">
      <c r="A1" s="1" t="s">
        <v>257</v>
      </c>
      <c r="Q1" s="247" t="s">
        <v>386</v>
      </c>
    </row>
    <row r="2" spans="1:11" ht="15">
      <c r="A2" s="18" t="s">
        <v>258</v>
      </c>
      <c r="K2" s="112"/>
    </row>
    <row r="3" spans="1:8" ht="23.25">
      <c r="A3" s="257" t="s">
        <v>0</v>
      </c>
      <c r="H3" s="4"/>
    </row>
    <row r="4" spans="1:16" ht="24" thickBot="1">
      <c r="A4" s="257" t="s">
        <v>259</v>
      </c>
      <c r="G4" s="21"/>
      <c r="H4" s="21"/>
      <c r="I4" s="112" t="s">
        <v>8</v>
      </c>
      <c r="J4" s="21"/>
      <c r="K4" s="21"/>
      <c r="L4" s="21"/>
      <c r="M4" s="21"/>
      <c r="N4" s="112" t="s">
        <v>7</v>
      </c>
      <c r="O4" s="21"/>
      <c r="P4" s="21"/>
    </row>
    <row r="5" spans="1:17" s="5" customFormat="1" ht="58.5" customHeight="1" thickBot="1" thickTop="1">
      <c r="A5" s="11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384</v>
      </c>
      <c r="H5" s="41" t="s">
        <v>385</v>
      </c>
      <c r="I5" s="41" t="s">
        <v>4</v>
      </c>
      <c r="J5" s="41" t="s">
        <v>5</v>
      </c>
      <c r="K5" s="42" t="s">
        <v>6</v>
      </c>
      <c r="L5" s="43" t="str">
        <f>G5</f>
        <v>FINAL READING 01/08/10</v>
      </c>
      <c r="M5" s="41" t="str">
        <f>H5</f>
        <v>INTIAL READING 01/07/10</v>
      </c>
      <c r="N5" s="41" t="s">
        <v>4</v>
      </c>
      <c r="O5" s="41" t="s">
        <v>5</v>
      </c>
      <c r="P5" s="42" t="s">
        <v>6</v>
      </c>
      <c r="Q5" s="42" t="s">
        <v>330</v>
      </c>
    </row>
    <row r="6" spans="1:12" ht="6.75" customHeight="1" thickBot="1" thickTop="1">
      <c r="A6" s="8"/>
      <c r="B6" s="9"/>
      <c r="C6" s="8"/>
      <c r="D6" s="8"/>
      <c r="E6" s="8"/>
      <c r="F6" s="8"/>
      <c r="L6" s="115"/>
    </row>
    <row r="7" spans="1:17" ht="15.75" customHeight="1" thickTop="1">
      <c r="A7" s="410"/>
      <c r="B7" s="528" t="s">
        <v>12</v>
      </c>
      <c r="C7" s="486"/>
      <c r="D7" s="486"/>
      <c r="E7" s="486"/>
      <c r="F7" s="486"/>
      <c r="G7" s="26"/>
      <c r="H7" s="27"/>
      <c r="I7" s="27"/>
      <c r="J7" s="27"/>
      <c r="K7" s="37"/>
      <c r="L7" s="26"/>
      <c r="M7" s="27"/>
      <c r="N7" s="27"/>
      <c r="O7" s="27"/>
      <c r="P7" s="37"/>
      <c r="Q7" s="208"/>
    </row>
    <row r="8" spans="1:17" ht="15.75" customHeight="1">
      <c r="A8" s="412">
        <v>1</v>
      </c>
      <c r="B8" s="529" t="s">
        <v>13</v>
      </c>
      <c r="C8" s="504">
        <v>4864884</v>
      </c>
      <c r="D8" s="537" t="s">
        <v>14</v>
      </c>
      <c r="E8" s="493" t="s">
        <v>368</v>
      </c>
      <c r="F8" s="504">
        <v>1000</v>
      </c>
      <c r="G8" s="148"/>
      <c r="H8" s="141"/>
      <c r="I8" s="23">
        <f>G8-H8</f>
        <v>0</v>
      </c>
      <c r="J8" s="23">
        <f>$F8*I8</f>
        <v>0</v>
      </c>
      <c r="K8" s="30">
        <f aca="true" t="shared" si="0" ref="K8:K56">J8/1000000</f>
        <v>0</v>
      </c>
      <c r="L8" s="148"/>
      <c r="M8" s="141"/>
      <c r="N8" s="23">
        <f>L8-M8</f>
        <v>0</v>
      </c>
      <c r="O8" s="23">
        <f>$F8*N8</f>
        <v>0</v>
      </c>
      <c r="P8" s="30">
        <f aca="true" t="shared" si="1" ref="P8:P56">O8/1000000</f>
        <v>0</v>
      </c>
      <c r="Q8" s="209"/>
    </row>
    <row r="9" spans="1:17" ht="15.75" customHeight="1">
      <c r="A9" s="412"/>
      <c r="B9" s="530" t="s">
        <v>16</v>
      </c>
      <c r="C9" s="504"/>
      <c r="D9" s="538"/>
      <c r="E9" s="538"/>
      <c r="F9" s="504"/>
      <c r="G9" s="114"/>
      <c r="H9" s="23"/>
      <c r="I9" s="23"/>
      <c r="J9" s="23"/>
      <c r="K9" s="278">
        <f>SUM(K8)</f>
        <v>0</v>
      </c>
      <c r="L9" s="114"/>
      <c r="M9" s="23"/>
      <c r="N9" s="23"/>
      <c r="O9" s="23"/>
      <c r="P9" s="278">
        <f>SUM(P8)</f>
        <v>0</v>
      </c>
      <c r="Q9" s="209"/>
    </row>
    <row r="10" spans="1:17" ht="15.75" customHeight="1">
      <c r="A10" s="412">
        <v>2</v>
      </c>
      <c r="B10" s="529" t="s">
        <v>17</v>
      </c>
      <c r="C10" s="504">
        <v>4864904</v>
      </c>
      <c r="D10" s="537" t="s">
        <v>14</v>
      </c>
      <c r="E10" s="493" t="s">
        <v>368</v>
      </c>
      <c r="F10" s="504">
        <v>-1000</v>
      </c>
      <c r="G10" s="513">
        <v>23588</v>
      </c>
      <c r="H10" s="514">
        <v>23588</v>
      </c>
      <c r="I10" s="514">
        <f aca="true" t="shared" si="2" ref="I10:I56">G10-H10</f>
        <v>0</v>
      </c>
      <c r="J10" s="514">
        <f aca="true" t="shared" si="3" ref="J10:J56">$F10*I10</f>
        <v>0</v>
      </c>
      <c r="K10" s="515">
        <f t="shared" si="0"/>
        <v>0</v>
      </c>
      <c r="L10" s="513">
        <v>979100</v>
      </c>
      <c r="M10" s="514">
        <v>979695</v>
      </c>
      <c r="N10" s="514">
        <f>L10-M10</f>
        <v>-595</v>
      </c>
      <c r="O10" s="514">
        <f aca="true" t="shared" si="4" ref="O10:O56">$F10*N10</f>
        <v>595000</v>
      </c>
      <c r="P10" s="515">
        <f t="shared" si="1"/>
        <v>0.595</v>
      </c>
      <c r="Q10" s="209"/>
    </row>
    <row r="11" spans="1:17" ht="15.75" customHeight="1">
      <c r="A11" s="412">
        <v>3</v>
      </c>
      <c r="B11" s="529" t="s">
        <v>18</v>
      </c>
      <c r="C11" s="504">
        <v>4902499</v>
      </c>
      <c r="D11" s="537" t="s">
        <v>14</v>
      </c>
      <c r="E11" s="493" t="s">
        <v>368</v>
      </c>
      <c r="F11" s="504">
        <v>-1000</v>
      </c>
      <c r="G11" s="513">
        <v>998813</v>
      </c>
      <c r="H11" s="514">
        <v>998679</v>
      </c>
      <c r="I11" s="514">
        <f t="shared" si="2"/>
        <v>134</v>
      </c>
      <c r="J11" s="514">
        <f t="shared" si="3"/>
        <v>-134000</v>
      </c>
      <c r="K11" s="515">
        <f t="shared" si="0"/>
        <v>-0.134</v>
      </c>
      <c r="L11" s="513">
        <v>995314</v>
      </c>
      <c r="M11" s="514">
        <v>993936</v>
      </c>
      <c r="N11" s="514">
        <f>L11-M11</f>
        <v>1378</v>
      </c>
      <c r="O11" s="514">
        <f t="shared" si="4"/>
        <v>-1378000</v>
      </c>
      <c r="P11" s="515">
        <f t="shared" si="1"/>
        <v>-1.378</v>
      </c>
      <c r="Q11" s="209"/>
    </row>
    <row r="12" spans="1:17" ht="15.75" customHeight="1">
      <c r="A12" s="412">
        <v>4</v>
      </c>
      <c r="B12" s="529" t="s">
        <v>19</v>
      </c>
      <c r="C12" s="504">
        <v>4864905</v>
      </c>
      <c r="D12" s="537" t="s">
        <v>14</v>
      </c>
      <c r="E12" s="493" t="s">
        <v>368</v>
      </c>
      <c r="F12" s="504">
        <v>-1000</v>
      </c>
      <c r="G12" s="513">
        <v>20309</v>
      </c>
      <c r="H12" s="514">
        <v>20372</v>
      </c>
      <c r="I12" s="514">
        <f t="shared" si="2"/>
        <v>-63</v>
      </c>
      <c r="J12" s="514">
        <f t="shared" si="3"/>
        <v>63000</v>
      </c>
      <c r="K12" s="515">
        <f t="shared" si="0"/>
        <v>0.063</v>
      </c>
      <c r="L12" s="513">
        <v>1304</v>
      </c>
      <c r="M12" s="514">
        <v>1824</v>
      </c>
      <c r="N12" s="514">
        <f>L12-M12</f>
        <v>-520</v>
      </c>
      <c r="O12" s="514">
        <f t="shared" si="4"/>
        <v>520000</v>
      </c>
      <c r="P12" s="515">
        <f t="shared" si="1"/>
        <v>0.52</v>
      </c>
      <c r="Q12" s="209"/>
    </row>
    <row r="13" spans="1:17" ht="15.75" customHeight="1">
      <c r="A13" s="412"/>
      <c r="B13" s="530" t="s">
        <v>20</v>
      </c>
      <c r="C13" s="504"/>
      <c r="D13" s="538"/>
      <c r="E13" s="538"/>
      <c r="F13" s="504"/>
      <c r="G13" s="513"/>
      <c r="H13" s="514"/>
      <c r="I13" s="514"/>
      <c r="J13" s="514"/>
      <c r="K13" s="515"/>
      <c r="L13" s="513"/>
      <c r="M13" s="514"/>
      <c r="N13" s="514"/>
      <c r="O13" s="514"/>
      <c r="P13" s="515"/>
      <c r="Q13" s="209"/>
    </row>
    <row r="14" spans="1:17" ht="15.75" customHeight="1">
      <c r="A14" s="412">
        <v>5</v>
      </c>
      <c r="B14" s="529" t="s">
        <v>17</v>
      </c>
      <c r="C14" s="504">
        <v>4864912</v>
      </c>
      <c r="D14" s="537" t="s">
        <v>14</v>
      </c>
      <c r="E14" s="493" t="s">
        <v>368</v>
      </c>
      <c r="F14" s="504">
        <v>-1000</v>
      </c>
      <c r="G14" s="513">
        <v>974221</v>
      </c>
      <c r="H14" s="514">
        <v>974221</v>
      </c>
      <c r="I14" s="514">
        <f t="shared" si="2"/>
        <v>0</v>
      </c>
      <c r="J14" s="514">
        <f t="shared" si="3"/>
        <v>0</v>
      </c>
      <c r="K14" s="515">
        <f t="shared" si="0"/>
        <v>0</v>
      </c>
      <c r="L14" s="513">
        <v>990591</v>
      </c>
      <c r="M14" s="514">
        <v>992195</v>
      </c>
      <c r="N14" s="514">
        <f>L14-M14</f>
        <v>-1604</v>
      </c>
      <c r="O14" s="514">
        <f t="shared" si="4"/>
        <v>1604000</v>
      </c>
      <c r="P14" s="515">
        <f t="shared" si="1"/>
        <v>1.604</v>
      </c>
      <c r="Q14" s="209"/>
    </row>
    <row r="15" spans="1:17" ht="15.75" customHeight="1">
      <c r="A15" s="412">
        <v>6</v>
      </c>
      <c r="B15" s="529" t="s">
        <v>18</v>
      </c>
      <c r="C15" s="504">
        <v>4864913</v>
      </c>
      <c r="D15" s="537" t="s">
        <v>14</v>
      </c>
      <c r="E15" s="493" t="s">
        <v>368</v>
      </c>
      <c r="F15" s="504">
        <v>-1000</v>
      </c>
      <c r="G15" s="513">
        <v>929333</v>
      </c>
      <c r="H15" s="514">
        <v>929415</v>
      </c>
      <c r="I15" s="514">
        <f t="shared" si="2"/>
        <v>-82</v>
      </c>
      <c r="J15" s="514">
        <f t="shared" si="3"/>
        <v>82000</v>
      </c>
      <c r="K15" s="515">
        <f t="shared" si="0"/>
        <v>0.082</v>
      </c>
      <c r="L15" s="513">
        <v>969299</v>
      </c>
      <c r="M15" s="514">
        <v>974858</v>
      </c>
      <c r="N15" s="514">
        <f>L15-M15</f>
        <v>-5559</v>
      </c>
      <c r="O15" s="514">
        <f t="shared" si="4"/>
        <v>5559000</v>
      </c>
      <c r="P15" s="515">
        <f t="shared" si="1"/>
        <v>5.559</v>
      </c>
      <c r="Q15" s="209"/>
    </row>
    <row r="16" spans="1:17" ht="15.75" customHeight="1">
      <c r="A16" s="412"/>
      <c r="B16" s="530" t="s">
        <v>23</v>
      </c>
      <c r="C16" s="504"/>
      <c r="D16" s="538"/>
      <c r="E16" s="493"/>
      <c r="F16" s="504"/>
      <c r="G16" s="513"/>
      <c r="H16" s="514"/>
      <c r="I16" s="514"/>
      <c r="J16" s="514"/>
      <c r="K16" s="515"/>
      <c r="L16" s="513"/>
      <c r="M16" s="514"/>
      <c r="N16" s="514"/>
      <c r="O16" s="514"/>
      <c r="P16" s="515"/>
      <c r="Q16" s="209"/>
    </row>
    <row r="17" spans="1:17" ht="15.75" customHeight="1">
      <c r="A17" s="412">
        <v>7</v>
      </c>
      <c r="B17" s="529" t="s">
        <v>17</v>
      </c>
      <c r="C17" s="504">
        <v>4864982</v>
      </c>
      <c r="D17" s="537" t="s">
        <v>14</v>
      </c>
      <c r="E17" s="493" t="s">
        <v>368</v>
      </c>
      <c r="F17" s="504">
        <v>-1000</v>
      </c>
      <c r="G17" s="513">
        <v>14827</v>
      </c>
      <c r="H17" s="514">
        <v>14827</v>
      </c>
      <c r="I17" s="514">
        <f t="shared" si="2"/>
        <v>0</v>
      </c>
      <c r="J17" s="514">
        <f t="shared" si="3"/>
        <v>0</v>
      </c>
      <c r="K17" s="515">
        <f t="shared" si="0"/>
        <v>0</v>
      </c>
      <c r="L17" s="513">
        <v>8972</v>
      </c>
      <c r="M17" s="514">
        <v>8685</v>
      </c>
      <c r="N17" s="514">
        <f>L17-M17</f>
        <v>287</v>
      </c>
      <c r="O17" s="514">
        <f t="shared" si="4"/>
        <v>-287000</v>
      </c>
      <c r="P17" s="515">
        <f t="shared" si="1"/>
        <v>-0.287</v>
      </c>
      <c r="Q17" s="209"/>
    </row>
    <row r="18" spans="1:17" ht="15.75" customHeight="1">
      <c r="A18" s="412">
        <v>8</v>
      </c>
      <c r="B18" s="529" t="s">
        <v>18</v>
      </c>
      <c r="C18" s="504">
        <v>4864983</v>
      </c>
      <c r="D18" s="537" t="s">
        <v>14</v>
      </c>
      <c r="E18" s="493" t="s">
        <v>368</v>
      </c>
      <c r="F18" s="504">
        <v>-1000</v>
      </c>
      <c r="G18" s="513">
        <v>15719</v>
      </c>
      <c r="H18" s="514">
        <v>15718</v>
      </c>
      <c r="I18" s="514">
        <f t="shared" si="2"/>
        <v>1</v>
      </c>
      <c r="J18" s="514">
        <f t="shared" si="3"/>
        <v>-1000</v>
      </c>
      <c r="K18" s="515">
        <f t="shared" si="0"/>
        <v>-0.001</v>
      </c>
      <c r="L18" s="513">
        <v>6268</v>
      </c>
      <c r="M18" s="514">
        <v>6055</v>
      </c>
      <c r="N18" s="514">
        <f>L18-M18</f>
        <v>213</v>
      </c>
      <c r="O18" s="514">
        <f t="shared" si="4"/>
        <v>-213000</v>
      </c>
      <c r="P18" s="515">
        <f t="shared" si="1"/>
        <v>-0.213</v>
      </c>
      <c r="Q18" s="209"/>
    </row>
    <row r="19" spans="1:17" ht="15.75" customHeight="1">
      <c r="A19" s="412">
        <v>9</v>
      </c>
      <c r="B19" s="529" t="s">
        <v>24</v>
      </c>
      <c r="C19" s="504">
        <v>4864953</v>
      </c>
      <c r="D19" s="537" t="s">
        <v>14</v>
      </c>
      <c r="E19" s="493" t="s">
        <v>368</v>
      </c>
      <c r="F19" s="504">
        <v>-1000</v>
      </c>
      <c r="G19" s="513">
        <v>7511</v>
      </c>
      <c r="H19" s="514">
        <v>7058</v>
      </c>
      <c r="I19" s="514">
        <f t="shared" si="2"/>
        <v>453</v>
      </c>
      <c r="J19" s="514">
        <f t="shared" si="3"/>
        <v>-453000</v>
      </c>
      <c r="K19" s="515">
        <f t="shared" si="0"/>
        <v>-0.453</v>
      </c>
      <c r="L19" s="513">
        <v>995871</v>
      </c>
      <c r="M19" s="514">
        <v>995913</v>
      </c>
      <c r="N19" s="514">
        <f>L19-M19</f>
        <v>-42</v>
      </c>
      <c r="O19" s="514">
        <f t="shared" si="4"/>
        <v>42000</v>
      </c>
      <c r="P19" s="515">
        <f t="shared" si="1"/>
        <v>0.042</v>
      </c>
      <c r="Q19" s="209"/>
    </row>
    <row r="20" spans="1:17" ht="15.75" customHeight="1">
      <c r="A20" s="412">
        <v>10</v>
      </c>
      <c r="B20" s="529" t="s">
        <v>25</v>
      </c>
      <c r="C20" s="504">
        <v>4864984</v>
      </c>
      <c r="D20" s="537" t="s">
        <v>14</v>
      </c>
      <c r="E20" s="493" t="s">
        <v>368</v>
      </c>
      <c r="F20" s="504">
        <v>-1000</v>
      </c>
      <c r="G20" s="513">
        <v>5510</v>
      </c>
      <c r="H20" s="514">
        <v>5141</v>
      </c>
      <c r="I20" s="514">
        <f t="shared" si="2"/>
        <v>369</v>
      </c>
      <c r="J20" s="514">
        <f t="shared" si="3"/>
        <v>-369000</v>
      </c>
      <c r="K20" s="515">
        <f t="shared" si="0"/>
        <v>-0.369</v>
      </c>
      <c r="L20" s="513">
        <v>988370</v>
      </c>
      <c r="M20" s="514">
        <v>988614</v>
      </c>
      <c r="N20" s="514">
        <f>L20-M20</f>
        <v>-244</v>
      </c>
      <c r="O20" s="514">
        <f t="shared" si="4"/>
        <v>244000</v>
      </c>
      <c r="P20" s="515">
        <f t="shared" si="1"/>
        <v>0.244</v>
      </c>
      <c r="Q20" s="209"/>
    </row>
    <row r="21" spans="1:17" ht="15.75" customHeight="1">
      <c r="A21" s="412"/>
      <c r="B21" s="530" t="s">
        <v>26</v>
      </c>
      <c r="C21" s="504"/>
      <c r="D21" s="538"/>
      <c r="E21" s="493"/>
      <c r="F21" s="504"/>
      <c r="G21" s="513"/>
      <c r="H21" s="514"/>
      <c r="I21" s="514"/>
      <c r="J21" s="514"/>
      <c r="K21" s="515"/>
      <c r="L21" s="513"/>
      <c r="M21" s="514"/>
      <c r="N21" s="514"/>
      <c r="O21" s="514"/>
      <c r="P21" s="515"/>
      <c r="Q21" s="209"/>
    </row>
    <row r="22" spans="1:17" ht="15.75" customHeight="1">
      <c r="A22" s="412">
        <v>11</v>
      </c>
      <c r="B22" s="529" t="s">
        <v>17</v>
      </c>
      <c r="C22" s="504">
        <v>4864939</v>
      </c>
      <c r="D22" s="537" t="s">
        <v>14</v>
      </c>
      <c r="E22" s="493" t="s">
        <v>368</v>
      </c>
      <c r="F22" s="504">
        <v>-1000</v>
      </c>
      <c r="G22" s="513">
        <v>33264</v>
      </c>
      <c r="H22" s="514">
        <v>33257</v>
      </c>
      <c r="I22" s="514">
        <f t="shared" si="2"/>
        <v>7</v>
      </c>
      <c r="J22" s="514">
        <f t="shared" si="3"/>
        <v>-7000</v>
      </c>
      <c r="K22" s="515">
        <f t="shared" si="0"/>
        <v>-0.007</v>
      </c>
      <c r="L22" s="513">
        <v>10057</v>
      </c>
      <c r="M22" s="514">
        <v>9818</v>
      </c>
      <c r="N22" s="514">
        <f>L22-M22</f>
        <v>239</v>
      </c>
      <c r="O22" s="514">
        <f t="shared" si="4"/>
        <v>-239000</v>
      </c>
      <c r="P22" s="515">
        <f t="shared" si="1"/>
        <v>-0.239</v>
      </c>
      <c r="Q22" s="209"/>
    </row>
    <row r="23" spans="1:17" ht="15.75" customHeight="1">
      <c r="A23" s="412">
        <v>12</v>
      </c>
      <c r="B23" s="529" t="s">
        <v>27</v>
      </c>
      <c r="C23" s="504">
        <v>4864940</v>
      </c>
      <c r="D23" s="537" t="s">
        <v>14</v>
      </c>
      <c r="E23" s="493" t="s">
        <v>368</v>
      </c>
      <c r="F23" s="504">
        <v>-1000</v>
      </c>
      <c r="G23" s="513">
        <v>5480</v>
      </c>
      <c r="H23" s="514">
        <v>5010</v>
      </c>
      <c r="I23" s="514">
        <f t="shared" si="2"/>
        <v>470</v>
      </c>
      <c r="J23" s="514">
        <f t="shared" si="3"/>
        <v>-470000</v>
      </c>
      <c r="K23" s="515">
        <f t="shared" si="0"/>
        <v>-0.47</v>
      </c>
      <c r="L23" s="513">
        <v>4243</v>
      </c>
      <c r="M23" s="514">
        <v>3942</v>
      </c>
      <c r="N23" s="514">
        <f>L23-M23</f>
        <v>301</v>
      </c>
      <c r="O23" s="514">
        <f t="shared" si="4"/>
        <v>-301000</v>
      </c>
      <c r="P23" s="515">
        <f t="shared" si="1"/>
        <v>-0.301</v>
      </c>
      <c r="Q23" s="209"/>
    </row>
    <row r="24" spans="1:17" ht="15.75" customHeight="1">
      <c r="A24" s="412">
        <v>13</v>
      </c>
      <c r="B24" s="529" t="s">
        <v>28</v>
      </c>
      <c r="C24" s="504">
        <v>4865060</v>
      </c>
      <c r="D24" s="537" t="s">
        <v>14</v>
      </c>
      <c r="E24" s="493" t="s">
        <v>368</v>
      </c>
      <c r="F24" s="504">
        <v>1000</v>
      </c>
      <c r="G24" s="513">
        <v>986730</v>
      </c>
      <c r="H24" s="514">
        <v>987493</v>
      </c>
      <c r="I24" s="514">
        <f t="shared" si="2"/>
        <v>-763</v>
      </c>
      <c r="J24" s="514">
        <f t="shared" si="3"/>
        <v>-763000</v>
      </c>
      <c r="K24" s="515">
        <f t="shared" si="0"/>
        <v>-0.763</v>
      </c>
      <c r="L24" s="513">
        <v>920627</v>
      </c>
      <c r="M24" s="514">
        <v>920848</v>
      </c>
      <c r="N24" s="514">
        <f>L24-M24</f>
        <v>-221</v>
      </c>
      <c r="O24" s="514">
        <f t="shared" si="4"/>
        <v>-221000</v>
      </c>
      <c r="P24" s="515">
        <f t="shared" si="1"/>
        <v>-0.221</v>
      </c>
      <c r="Q24" s="209"/>
    </row>
    <row r="25" spans="1:17" ht="15.75" customHeight="1">
      <c r="A25" s="412"/>
      <c r="B25" s="530" t="s">
        <v>29</v>
      </c>
      <c r="C25" s="504"/>
      <c r="D25" s="538"/>
      <c r="E25" s="493"/>
      <c r="F25" s="504"/>
      <c r="G25" s="513"/>
      <c r="H25" s="514"/>
      <c r="I25" s="514"/>
      <c r="J25" s="514"/>
      <c r="K25" s="515"/>
      <c r="L25" s="513"/>
      <c r="M25" s="514"/>
      <c r="N25" s="514"/>
      <c r="O25" s="514"/>
      <c r="P25" s="515"/>
      <c r="Q25" s="209"/>
    </row>
    <row r="26" spans="1:17" ht="15.75" customHeight="1">
      <c r="A26" s="412">
        <v>14</v>
      </c>
      <c r="B26" s="529" t="s">
        <v>17</v>
      </c>
      <c r="C26" s="504">
        <v>4865034</v>
      </c>
      <c r="D26" s="537" t="s">
        <v>14</v>
      </c>
      <c r="E26" s="493" t="s">
        <v>368</v>
      </c>
      <c r="F26" s="504">
        <v>-1000</v>
      </c>
      <c r="G26" s="513">
        <v>150</v>
      </c>
      <c r="H26" s="514">
        <v>171</v>
      </c>
      <c r="I26" s="514">
        <f t="shared" si="2"/>
        <v>-21</v>
      </c>
      <c r="J26" s="514">
        <f t="shared" si="3"/>
        <v>21000</v>
      </c>
      <c r="K26" s="515">
        <f t="shared" si="0"/>
        <v>0.021</v>
      </c>
      <c r="L26" s="513">
        <v>15178</v>
      </c>
      <c r="M26" s="514">
        <v>12548</v>
      </c>
      <c r="N26" s="514">
        <f>L26-M26</f>
        <v>2630</v>
      </c>
      <c r="O26" s="514">
        <f t="shared" si="4"/>
        <v>-2630000</v>
      </c>
      <c r="P26" s="515">
        <f t="shared" si="1"/>
        <v>-2.63</v>
      </c>
      <c r="Q26" s="209"/>
    </row>
    <row r="27" spans="1:17" ht="15.75" customHeight="1">
      <c r="A27" s="412">
        <v>15</v>
      </c>
      <c r="B27" s="529" t="s">
        <v>18</v>
      </c>
      <c r="C27" s="504">
        <v>4865035</v>
      </c>
      <c r="D27" s="537" t="s">
        <v>14</v>
      </c>
      <c r="E27" s="493" t="s">
        <v>368</v>
      </c>
      <c r="F27" s="504">
        <v>-1000</v>
      </c>
      <c r="G27" s="513">
        <v>999150</v>
      </c>
      <c r="H27" s="514">
        <v>999311</v>
      </c>
      <c r="I27" s="514">
        <f t="shared" si="2"/>
        <v>-161</v>
      </c>
      <c r="J27" s="514">
        <f t="shared" si="3"/>
        <v>161000</v>
      </c>
      <c r="K27" s="515">
        <f t="shared" si="0"/>
        <v>0.161</v>
      </c>
      <c r="L27" s="513">
        <v>18048</v>
      </c>
      <c r="M27" s="514">
        <v>15916</v>
      </c>
      <c r="N27" s="514">
        <f>L27-M27</f>
        <v>2132</v>
      </c>
      <c r="O27" s="514">
        <f t="shared" si="4"/>
        <v>-2132000</v>
      </c>
      <c r="P27" s="515">
        <f t="shared" si="1"/>
        <v>-2.132</v>
      </c>
      <c r="Q27" s="209"/>
    </row>
    <row r="28" spans="1:17" ht="15.75" customHeight="1">
      <c r="A28" s="412">
        <v>16</v>
      </c>
      <c r="B28" s="529" t="s">
        <v>19</v>
      </c>
      <c r="C28" s="504">
        <v>4902500</v>
      </c>
      <c r="D28" s="537" t="s">
        <v>14</v>
      </c>
      <c r="E28" s="493" t="s">
        <v>368</v>
      </c>
      <c r="F28" s="504">
        <v>-1000</v>
      </c>
      <c r="G28" s="513">
        <v>1237</v>
      </c>
      <c r="H28" s="514">
        <v>1316</v>
      </c>
      <c r="I28" s="514">
        <f t="shared" si="2"/>
        <v>-79</v>
      </c>
      <c r="J28" s="514">
        <f t="shared" si="3"/>
        <v>79000</v>
      </c>
      <c r="K28" s="515">
        <f t="shared" si="0"/>
        <v>0.079</v>
      </c>
      <c r="L28" s="513">
        <v>19934</v>
      </c>
      <c r="M28" s="514">
        <v>18342</v>
      </c>
      <c r="N28" s="514">
        <f>L28-M28</f>
        <v>1592</v>
      </c>
      <c r="O28" s="514">
        <f t="shared" si="4"/>
        <v>-1592000</v>
      </c>
      <c r="P28" s="515">
        <f t="shared" si="1"/>
        <v>-1.592</v>
      </c>
      <c r="Q28" s="209"/>
    </row>
    <row r="29" spans="1:17" ht="15.75" customHeight="1">
      <c r="A29" s="412"/>
      <c r="B29" s="529"/>
      <c r="C29" s="504"/>
      <c r="D29" s="537"/>
      <c r="E29" s="493"/>
      <c r="F29" s="504"/>
      <c r="G29" s="513"/>
      <c r="H29" s="514"/>
      <c r="I29" s="514"/>
      <c r="J29" s="514"/>
      <c r="K29" s="515"/>
      <c r="L29" s="513"/>
      <c r="M29" s="514"/>
      <c r="N29" s="514"/>
      <c r="O29" s="514"/>
      <c r="P29" s="515"/>
      <c r="Q29" s="209"/>
    </row>
    <row r="30" spans="1:17" ht="15.75" customHeight="1">
      <c r="A30" s="412"/>
      <c r="B30" s="530" t="s">
        <v>30</v>
      </c>
      <c r="C30" s="504"/>
      <c r="D30" s="538"/>
      <c r="E30" s="493"/>
      <c r="F30" s="504"/>
      <c r="G30" s="513"/>
      <c r="H30" s="514"/>
      <c r="I30" s="514"/>
      <c r="J30" s="514"/>
      <c r="K30" s="515"/>
      <c r="L30" s="513"/>
      <c r="M30" s="514"/>
      <c r="N30" s="514"/>
      <c r="O30" s="514"/>
      <c r="P30" s="515"/>
      <c r="Q30" s="209"/>
    </row>
    <row r="31" spans="1:17" ht="15.75" customHeight="1">
      <c r="A31" s="412">
        <v>17</v>
      </c>
      <c r="B31" s="529" t="s">
        <v>31</v>
      </c>
      <c r="C31" s="504">
        <v>4864886</v>
      </c>
      <c r="D31" s="537" t="s">
        <v>14</v>
      </c>
      <c r="E31" s="493" t="s">
        <v>368</v>
      </c>
      <c r="F31" s="504">
        <v>1000</v>
      </c>
      <c r="G31" s="513">
        <v>131</v>
      </c>
      <c r="H31" s="514">
        <v>131</v>
      </c>
      <c r="I31" s="514">
        <f t="shared" si="2"/>
        <v>0</v>
      </c>
      <c r="J31" s="514">
        <f t="shared" si="3"/>
        <v>0</v>
      </c>
      <c r="K31" s="515">
        <f t="shared" si="0"/>
        <v>0</v>
      </c>
      <c r="L31" s="513">
        <v>32600</v>
      </c>
      <c r="M31" s="514">
        <v>31481</v>
      </c>
      <c r="N31" s="514">
        <f>L31-M31</f>
        <v>1119</v>
      </c>
      <c r="O31" s="514">
        <f t="shared" si="4"/>
        <v>1119000</v>
      </c>
      <c r="P31" s="515">
        <f t="shared" si="1"/>
        <v>1.119</v>
      </c>
      <c r="Q31" s="209"/>
    </row>
    <row r="32" spans="1:17" ht="15.75" customHeight="1">
      <c r="A32" s="412">
        <v>18</v>
      </c>
      <c r="B32" s="529" t="s">
        <v>32</v>
      </c>
      <c r="C32" s="504">
        <v>4864887</v>
      </c>
      <c r="D32" s="537" t="s">
        <v>14</v>
      </c>
      <c r="E32" s="493" t="s">
        <v>368</v>
      </c>
      <c r="F32" s="504">
        <v>1000</v>
      </c>
      <c r="G32" s="513">
        <v>286</v>
      </c>
      <c r="H32" s="514">
        <v>286</v>
      </c>
      <c r="I32" s="514">
        <f t="shared" si="2"/>
        <v>0</v>
      </c>
      <c r="J32" s="514">
        <f t="shared" si="3"/>
        <v>0</v>
      </c>
      <c r="K32" s="515">
        <f t="shared" si="0"/>
        <v>0</v>
      </c>
      <c r="L32" s="513">
        <v>25872</v>
      </c>
      <c r="M32" s="514">
        <v>24643</v>
      </c>
      <c r="N32" s="514">
        <f>L32-M32</f>
        <v>1229</v>
      </c>
      <c r="O32" s="514">
        <f t="shared" si="4"/>
        <v>1229000</v>
      </c>
      <c r="P32" s="515">
        <f t="shared" si="1"/>
        <v>1.229</v>
      </c>
      <c r="Q32" s="209"/>
    </row>
    <row r="33" spans="1:17" ht="15.75" customHeight="1">
      <c r="A33" s="412">
        <v>19</v>
      </c>
      <c r="B33" s="529" t="s">
        <v>33</v>
      </c>
      <c r="C33" s="504">
        <v>4864798</v>
      </c>
      <c r="D33" s="537" t="s">
        <v>14</v>
      </c>
      <c r="E33" s="493" t="s">
        <v>368</v>
      </c>
      <c r="F33" s="504">
        <v>100</v>
      </c>
      <c r="G33" s="513">
        <v>559</v>
      </c>
      <c r="H33" s="514">
        <v>554</v>
      </c>
      <c r="I33" s="514">
        <f t="shared" si="2"/>
        <v>5</v>
      </c>
      <c r="J33" s="514">
        <f t="shared" si="3"/>
        <v>500</v>
      </c>
      <c r="K33" s="515">
        <f t="shared" si="0"/>
        <v>0.0005</v>
      </c>
      <c r="L33" s="513">
        <v>90851</v>
      </c>
      <c r="M33" s="514">
        <v>86166</v>
      </c>
      <c r="N33" s="514">
        <f>L33-M33</f>
        <v>4685</v>
      </c>
      <c r="O33" s="514">
        <f t="shared" si="4"/>
        <v>468500</v>
      </c>
      <c r="P33" s="515">
        <f t="shared" si="1"/>
        <v>0.4685</v>
      </c>
      <c r="Q33" s="209"/>
    </row>
    <row r="34" spans="1:17" ht="15.75" customHeight="1">
      <c r="A34" s="412">
        <v>20</v>
      </c>
      <c r="B34" s="529" t="s">
        <v>34</v>
      </c>
      <c r="C34" s="504">
        <v>4864799</v>
      </c>
      <c r="D34" s="537" t="s">
        <v>14</v>
      </c>
      <c r="E34" s="493" t="s">
        <v>368</v>
      </c>
      <c r="F34" s="504">
        <v>100</v>
      </c>
      <c r="G34" s="513">
        <v>1430</v>
      </c>
      <c r="H34" s="514">
        <v>1430</v>
      </c>
      <c r="I34" s="514">
        <f t="shared" si="2"/>
        <v>0</v>
      </c>
      <c r="J34" s="514">
        <f t="shared" si="3"/>
        <v>0</v>
      </c>
      <c r="K34" s="515">
        <f t="shared" si="0"/>
        <v>0</v>
      </c>
      <c r="L34" s="513">
        <v>135454</v>
      </c>
      <c r="M34" s="514">
        <v>126903</v>
      </c>
      <c r="N34" s="514">
        <f>L34-M34</f>
        <v>8551</v>
      </c>
      <c r="O34" s="514">
        <f t="shared" si="4"/>
        <v>855100</v>
      </c>
      <c r="P34" s="515">
        <f t="shared" si="1"/>
        <v>0.8551</v>
      </c>
      <c r="Q34" s="209"/>
    </row>
    <row r="35" spans="1:17" ht="15.75" customHeight="1">
      <c r="A35" s="412">
        <v>21</v>
      </c>
      <c r="B35" s="529" t="s">
        <v>35</v>
      </c>
      <c r="C35" s="504">
        <v>4864888</v>
      </c>
      <c r="D35" s="537" t="s">
        <v>14</v>
      </c>
      <c r="E35" s="493" t="s">
        <v>368</v>
      </c>
      <c r="F35" s="504">
        <v>1000</v>
      </c>
      <c r="G35" s="513">
        <v>997097</v>
      </c>
      <c r="H35" s="514">
        <v>997104</v>
      </c>
      <c r="I35" s="514">
        <f t="shared" si="2"/>
        <v>-7</v>
      </c>
      <c r="J35" s="514">
        <f t="shared" si="3"/>
        <v>-7000</v>
      </c>
      <c r="K35" s="515">
        <f t="shared" si="0"/>
        <v>-0.007</v>
      </c>
      <c r="L35" s="516">
        <v>999780</v>
      </c>
      <c r="M35" s="514">
        <v>1000708</v>
      </c>
      <c r="N35" s="514">
        <f>L35-M35</f>
        <v>-928</v>
      </c>
      <c r="O35" s="514">
        <f t="shared" si="4"/>
        <v>-928000</v>
      </c>
      <c r="P35" s="515">
        <f t="shared" si="1"/>
        <v>-0.928</v>
      </c>
      <c r="Q35" s="209"/>
    </row>
    <row r="36" spans="1:17" ht="15.75" customHeight="1">
      <c r="A36" s="412"/>
      <c r="B36" s="531" t="s">
        <v>36</v>
      </c>
      <c r="C36" s="504"/>
      <c r="D36" s="537"/>
      <c r="E36" s="493"/>
      <c r="F36" s="504"/>
      <c r="G36" s="513"/>
      <c r="H36" s="514"/>
      <c r="I36" s="514"/>
      <c r="J36" s="514"/>
      <c r="K36" s="515"/>
      <c r="L36" s="513"/>
      <c r="M36" s="514"/>
      <c r="N36" s="514"/>
      <c r="O36" s="514"/>
      <c r="P36" s="515"/>
      <c r="Q36" s="209"/>
    </row>
    <row r="37" spans="1:17" ht="15.75" customHeight="1">
      <c r="A37" s="412">
        <v>22</v>
      </c>
      <c r="B37" s="529" t="s">
        <v>37</v>
      </c>
      <c r="C37" s="504">
        <v>4865057</v>
      </c>
      <c r="D37" s="537" t="s">
        <v>14</v>
      </c>
      <c r="E37" s="493" t="s">
        <v>368</v>
      </c>
      <c r="F37" s="504">
        <v>50</v>
      </c>
      <c r="G37" s="513">
        <v>659482</v>
      </c>
      <c r="H37" s="514">
        <v>659511</v>
      </c>
      <c r="I37" s="514">
        <f t="shared" si="2"/>
        <v>-29</v>
      </c>
      <c r="J37" s="514">
        <f t="shared" si="3"/>
        <v>-1450</v>
      </c>
      <c r="K37" s="515">
        <f t="shared" si="0"/>
        <v>-0.00145</v>
      </c>
      <c r="L37" s="513">
        <v>812971</v>
      </c>
      <c r="M37" s="514">
        <v>836492</v>
      </c>
      <c r="N37" s="514">
        <f>L37-M37</f>
        <v>-23521</v>
      </c>
      <c r="O37" s="514">
        <f t="shared" si="4"/>
        <v>-1176050</v>
      </c>
      <c r="P37" s="515">
        <f t="shared" si="1"/>
        <v>-1.17605</v>
      </c>
      <c r="Q37" s="209"/>
    </row>
    <row r="38" spans="1:17" ht="15.75" customHeight="1">
      <c r="A38" s="412">
        <v>23</v>
      </c>
      <c r="B38" s="529" t="s">
        <v>38</v>
      </c>
      <c r="C38" s="504">
        <v>4865058</v>
      </c>
      <c r="D38" s="537" t="s">
        <v>14</v>
      </c>
      <c r="E38" s="493" t="s">
        <v>368</v>
      </c>
      <c r="F38" s="504">
        <v>50</v>
      </c>
      <c r="G38" s="513">
        <v>666406</v>
      </c>
      <c r="H38" s="514">
        <v>666421</v>
      </c>
      <c r="I38" s="514">
        <f t="shared" si="2"/>
        <v>-15</v>
      </c>
      <c r="J38" s="514">
        <f t="shared" si="3"/>
        <v>-750</v>
      </c>
      <c r="K38" s="515">
        <f t="shared" si="0"/>
        <v>-0.00075</v>
      </c>
      <c r="L38" s="513">
        <v>865480</v>
      </c>
      <c r="M38" s="514">
        <v>884347</v>
      </c>
      <c r="N38" s="514">
        <f>L38-M38</f>
        <v>-18867</v>
      </c>
      <c r="O38" s="514">
        <f t="shared" si="4"/>
        <v>-943350</v>
      </c>
      <c r="P38" s="515">
        <f t="shared" si="1"/>
        <v>-0.94335</v>
      </c>
      <c r="Q38" s="209"/>
    </row>
    <row r="39" spans="1:17" ht="15.75" customHeight="1">
      <c r="A39" s="412">
        <v>24</v>
      </c>
      <c r="B39" s="529" t="s">
        <v>39</v>
      </c>
      <c r="C39" s="504">
        <v>4864889</v>
      </c>
      <c r="D39" s="537" t="s">
        <v>14</v>
      </c>
      <c r="E39" s="493" t="s">
        <v>368</v>
      </c>
      <c r="F39" s="504">
        <v>1000</v>
      </c>
      <c r="G39" s="516">
        <v>993413</v>
      </c>
      <c r="H39" s="517">
        <v>993433</v>
      </c>
      <c r="I39" s="514">
        <f t="shared" si="2"/>
        <v>-20</v>
      </c>
      <c r="J39" s="514">
        <f t="shared" si="3"/>
        <v>-20000</v>
      </c>
      <c r="K39" s="515">
        <f t="shared" si="0"/>
        <v>-0.02</v>
      </c>
      <c r="L39" s="516">
        <v>998651</v>
      </c>
      <c r="M39" s="517">
        <v>998678</v>
      </c>
      <c r="N39" s="514">
        <f>L39-M39</f>
        <v>-27</v>
      </c>
      <c r="O39" s="514">
        <f t="shared" si="4"/>
        <v>-27000</v>
      </c>
      <c r="P39" s="515">
        <f t="shared" si="1"/>
        <v>-0.027</v>
      </c>
      <c r="Q39" s="209"/>
    </row>
    <row r="40" spans="1:17" ht="15.75" customHeight="1">
      <c r="A40" s="412">
        <v>25</v>
      </c>
      <c r="B40" s="529" t="s">
        <v>40</v>
      </c>
      <c r="C40" s="504">
        <v>4864800</v>
      </c>
      <c r="D40" s="537" t="s">
        <v>14</v>
      </c>
      <c r="E40" s="493" t="s">
        <v>368</v>
      </c>
      <c r="F40" s="504">
        <v>100</v>
      </c>
      <c r="G40" s="516">
        <v>994882</v>
      </c>
      <c r="H40" s="517">
        <v>994899</v>
      </c>
      <c r="I40" s="514">
        <f t="shared" si="2"/>
        <v>-17</v>
      </c>
      <c r="J40" s="514">
        <f t="shared" si="3"/>
        <v>-1700</v>
      </c>
      <c r="K40" s="515">
        <f t="shared" si="0"/>
        <v>-0.0017</v>
      </c>
      <c r="L40" s="516">
        <v>11552</v>
      </c>
      <c r="M40" s="517">
        <v>11593</v>
      </c>
      <c r="N40" s="514">
        <f>L40-M40</f>
        <v>-41</v>
      </c>
      <c r="O40" s="514">
        <f t="shared" si="4"/>
        <v>-4100</v>
      </c>
      <c r="P40" s="515">
        <f t="shared" si="1"/>
        <v>-0.0041</v>
      </c>
      <c r="Q40" s="209"/>
    </row>
    <row r="41" spans="1:17" ht="15.75" customHeight="1">
      <c r="A41" s="412"/>
      <c r="B41" s="530" t="s">
        <v>41</v>
      </c>
      <c r="C41" s="504"/>
      <c r="D41" s="538"/>
      <c r="E41" s="493"/>
      <c r="F41" s="504"/>
      <c r="G41" s="513"/>
      <c r="H41" s="514"/>
      <c r="I41" s="514"/>
      <c r="J41" s="514"/>
      <c r="K41" s="515"/>
      <c r="L41" s="513"/>
      <c r="M41" s="514"/>
      <c r="N41" s="514"/>
      <c r="O41" s="514"/>
      <c r="P41" s="515"/>
      <c r="Q41" s="209"/>
    </row>
    <row r="42" spans="1:17" ht="15.75" customHeight="1">
      <c r="A42" s="412">
        <v>26</v>
      </c>
      <c r="B42" s="529" t="s">
        <v>42</v>
      </c>
      <c r="C42" s="504">
        <v>4865054</v>
      </c>
      <c r="D42" s="537" t="s">
        <v>14</v>
      </c>
      <c r="E42" s="493" t="s">
        <v>368</v>
      </c>
      <c r="F42" s="504">
        <v>-1000</v>
      </c>
      <c r="G42" s="513">
        <v>655</v>
      </c>
      <c r="H42" s="514">
        <v>577</v>
      </c>
      <c r="I42" s="514">
        <f t="shared" si="2"/>
        <v>78</v>
      </c>
      <c r="J42" s="514">
        <f t="shared" si="3"/>
        <v>-78000</v>
      </c>
      <c r="K42" s="515">
        <f t="shared" si="0"/>
        <v>-0.078</v>
      </c>
      <c r="L42" s="513">
        <v>979449</v>
      </c>
      <c r="M42" s="514">
        <v>979499</v>
      </c>
      <c r="N42" s="514">
        <f>L42-M42</f>
        <v>-50</v>
      </c>
      <c r="O42" s="514">
        <f t="shared" si="4"/>
        <v>50000</v>
      </c>
      <c r="P42" s="515">
        <f t="shared" si="1"/>
        <v>0.05</v>
      </c>
      <c r="Q42" s="209"/>
    </row>
    <row r="43" spans="1:17" ht="15.75" customHeight="1">
      <c r="A43" s="412">
        <v>27</v>
      </c>
      <c r="B43" s="529" t="s">
        <v>18</v>
      </c>
      <c r="C43" s="504">
        <v>4865055</v>
      </c>
      <c r="D43" s="537" t="s">
        <v>14</v>
      </c>
      <c r="E43" s="493" t="s">
        <v>368</v>
      </c>
      <c r="F43" s="504">
        <v>-1000</v>
      </c>
      <c r="G43" s="513">
        <v>996663</v>
      </c>
      <c r="H43" s="514">
        <v>996537</v>
      </c>
      <c r="I43" s="514">
        <f t="shared" si="2"/>
        <v>126</v>
      </c>
      <c r="J43" s="514">
        <f t="shared" si="3"/>
        <v>-126000</v>
      </c>
      <c r="K43" s="515">
        <f t="shared" si="0"/>
        <v>-0.126</v>
      </c>
      <c r="L43" s="513">
        <v>951271</v>
      </c>
      <c r="M43" s="514">
        <v>951184</v>
      </c>
      <c r="N43" s="514">
        <f>L43-M43</f>
        <v>87</v>
      </c>
      <c r="O43" s="514">
        <f t="shared" si="4"/>
        <v>-87000</v>
      </c>
      <c r="P43" s="515">
        <f t="shared" si="1"/>
        <v>-0.087</v>
      </c>
      <c r="Q43" s="209"/>
    </row>
    <row r="44" spans="1:17" ht="15.75" customHeight="1">
      <c r="A44" s="412"/>
      <c r="B44" s="530" t="s">
        <v>43</v>
      </c>
      <c r="C44" s="504"/>
      <c r="D44" s="538"/>
      <c r="E44" s="493"/>
      <c r="F44" s="504"/>
      <c r="G44" s="513"/>
      <c r="H44" s="514"/>
      <c r="I44" s="514"/>
      <c r="J44" s="514"/>
      <c r="K44" s="515"/>
      <c r="L44" s="513"/>
      <c r="M44" s="514"/>
      <c r="N44" s="514"/>
      <c r="O44" s="514"/>
      <c r="P44" s="515"/>
      <c r="Q44" s="209"/>
    </row>
    <row r="45" spans="1:17" ht="15.75" customHeight="1">
      <c r="A45" s="412">
        <v>29</v>
      </c>
      <c r="B45" s="529" t="s">
        <v>44</v>
      </c>
      <c r="C45" s="504">
        <v>4865056</v>
      </c>
      <c r="D45" s="537" t="s">
        <v>14</v>
      </c>
      <c r="E45" s="493" t="s">
        <v>368</v>
      </c>
      <c r="F45" s="504">
        <v>-1000</v>
      </c>
      <c r="G45" s="513">
        <v>997974</v>
      </c>
      <c r="H45" s="514">
        <v>998045</v>
      </c>
      <c r="I45" s="514">
        <f t="shared" si="2"/>
        <v>-71</v>
      </c>
      <c r="J45" s="514">
        <f t="shared" si="3"/>
        <v>71000</v>
      </c>
      <c r="K45" s="515">
        <f t="shared" si="0"/>
        <v>0.071</v>
      </c>
      <c r="L45" s="513">
        <v>961365</v>
      </c>
      <c r="M45" s="514">
        <v>965137</v>
      </c>
      <c r="N45" s="514">
        <f>L45-M45</f>
        <v>-3772</v>
      </c>
      <c r="O45" s="514">
        <f t="shared" si="4"/>
        <v>3772000</v>
      </c>
      <c r="P45" s="515">
        <f t="shared" si="1"/>
        <v>3.772</v>
      </c>
      <c r="Q45" s="209"/>
    </row>
    <row r="46" spans="1:17" ht="15.75" customHeight="1">
      <c r="A46" s="412"/>
      <c r="B46" s="531" t="s">
        <v>48</v>
      </c>
      <c r="C46" s="504"/>
      <c r="D46" s="537"/>
      <c r="E46" s="493"/>
      <c r="F46" s="504"/>
      <c r="G46" s="513"/>
      <c r="H46" s="514"/>
      <c r="I46" s="514"/>
      <c r="J46" s="514"/>
      <c r="K46" s="515"/>
      <c r="L46" s="513"/>
      <c r="M46" s="514"/>
      <c r="N46" s="514"/>
      <c r="O46" s="514"/>
      <c r="P46" s="515"/>
      <c r="Q46" s="209"/>
    </row>
    <row r="47" spans="1:17" ht="15.75" customHeight="1">
      <c r="A47" s="412"/>
      <c r="B47" s="531" t="s">
        <v>49</v>
      </c>
      <c r="C47" s="504"/>
      <c r="D47" s="537"/>
      <c r="E47" s="493"/>
      <c r="F47" s="504"/>
      <c r="G47" s="513"/>
      <c r="H47" s="514"/>
      <c r="I47" s="514"/>
      <c r="J47" s="514"/>
      <c r="K47" s="515"/>
      <c r="L47" s="513"/>
      <c r="M47" s="514"/>
      <c r="N47" s="514"/>
      <c r="O47" s="514"/>
      <c r="P47" s="515"/>
      <c r="Q47" s="209"/>
    </row>
    <row r="48" spans="1:17" ht="15.75" customHeight="1">
      <c r="A48" s="412"/>
      <c r="B48" s="531" t="s">
        <v>50</v>
      </c>
      <c r="C48" s="504"/>
      <c r="D48" s="537"/>
      <c r="E48" s="493"/>
      <c r="F48" s="504"/>
      <c r="G48" s="513"/>
      <c r="H48" s="514"/>
      <c r="I48" s="514"/>
      <c r="J48" s="514"/>
      <c r="K48" s="515"/>
      <c r="L48" s="513"/>
      <c r="M48" s="514"/>
      <c r="N48" s="514"/>
      <c r="O48" s="514"/>
      <c r="P48" s="515"/>
      <c r="Q48" s="209"/>
    </row>
    <row r="49" spans="1:17" ht="15.75" customHeight="1">
      <c r="A49" s="412">
        <v>30</v>
      </c>
      <c r="B49" s="529" t="s">
        <v>51</v>
      </c>
      <c r="C49" s="504">
        <v>4864843</v>
      </c>
      <c r="D49" s="537" t="s">
        <v>14</v>
      </c>
      <c r="E49" s="493" t="s">
        <v>368</v>
      </c>
      <c r="F49" s="504">
        <v>1000</v>
      </c>
      <c r="G49" s="513">
        <v>216</v>
      </c>
      <c r="H49" s="514">
        <v>199</v>
      </c>
      <c r="I49" s="514">
        <f t="shared" si="2"/>
        <v>17</v>
      </c>
      <c r="J49" s="514">
        <f t="shared" si="3"/>
        <v>17000</v>
      </c>
      <c r="K49" s="515">
        <f t="shared" si="0"/>
        <v>0.017</v>
      </c>
      <c r="L49" s="513">
        <v>12154</v>
      </c>
      <c r="M49" s="514">
        <v>11694</v>
      </c>
      <c r="N49" s="514">
        <f>L49-M49</f>
        <v>460</v>
      </c>
      <c r="O49" s="514">
        <f t="shared" si="4"/>
        <v>460000</v>
      </c>
      <c r="P49" s="515">
        <f t="shared" si="1"/>
        <v>0.46</v>
      </c>
      <c r="Q49" s="209"/>
    </row>
    <row r="50" spans="1:17" ht="15.75" customHeight="1" thickBot="1">
      <c r="A50" s="415">
        <v>31</v>
      </c>
      <c r="B50" s="532" t="s">
        <v>52</v>
      </c>
      <c r="C50" s="487">
        <v>4864844</v>
      </c>
      <c r="D50" s="539" t="s">
        <v>14</v>
      </c>
      <c r="E50" s="494" t="s">
        <v>368</v>
      </c>
      <c r="F50" s="487">
        <v>1000</v>
      </c>
      <c r="G50" s="518">
        <v>998869</v>
      </c>
      <c r="H50" s="519">
        <v>998841</v>
      </c>
      <c r="I50" s="519">
        <f t="shared" si="2"/>
        <v>28</v>
      </c>
      <c r="J50" s="519">
        <f t="shared" si="3"/>
        <v>28000</v>
      </c>
      <c r="K50" s="520">
        <f t="shared" si="0"/>
        <v>0.028</v>
      </c>
      <c r="L50" s="518">
        <v>3085</v>
      </c>
      <c r="M50" s="519">
        <v>3091</v>
      </c>
      <c r="N50" s="519">
        <f>L50-M50</f>
        <v>-6</v>
      </c>
      <c r="O50" s="519">
        <f t="shared" si="4"/>
        <v>-6000</v>
      </c>
      <c r="P50" s="520">
        <f t="shared" si="1"/>
        <v>-0.006</v>
      </c>
      <c r="Q50" s="210"/>
    </row>
    <row r="51" spans="1:17" ht="15.75" customHeight="1" thickTop="1">
      <c r="A51" s="411"/>
      <c r="B51" s="533"/>
      <c r="C51" s="47"/>
      <c r="D51" s="538"/>
      <c r="E51" s="493"/>
      <c r="F51" s="47"/>
      <c r="G51" s="521"/>
      <c r="H51" s="514"/>
      <c r="I51" s="514"/>
      <c r="J51" s="514"/>
      <c r="K51" s="514"/>
      <c r="L51" s="521"/>
      <c r="M51" s="514"/>
      <c r="N51" s="514"/>
      <c r="O51" s="514"/>
      <c r="P51" s="514"/>
      <c r="Q51" s="27"/>
    </row>
    <row r="52" spans="1:17" ht="21.75" customHeight="1" thickBot="1">
      <c r="A52" s="413"/>
      <c r="B52" s="536" t="s">
        <v>333</v>
      </c>
      <c r="C52" s="47"/>
      <c r="D52" s="538"/>
      <c r="E52" s="493"/>
      <c r="F52" s="47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248" t="str">
        <f>Q1</f>
        <v>JULY 2010</v>
      </c>
    </row>
    <row r="53" spans="1:17" ht="15.75" customHeight="1" thickTop="1">
      <c r="A53" s="410"/>
      <c r="B53" s="528" t="s">
        <v>53</v>
      </c>
      <c r="C53" s="484"/>
      <c r="D53" s="540"/>
      <c r="E53" s="540"/>
      <c r="F53" s="484"/>
      <c r="G53" s="522"/>
      <c r="H53" s="521"/>
      <c r="I53" s="521"/>
      <c r="J53" s="521"/>
      <c r="K53" s="523"/>
      <c r="L53" s="522"/>
      <c r="M53" s="521"/>
      <c r="N53" s="521"/>
      <c r="O53" s="521"/>
      <c r="P53" s="523"/>
      <c r="Q53" s="208"/>
    </row>
    <row r="54" spans="1:17" ht="15.75" customHeight="1">
      <c r="A54" s="412">
        <v>32</v>
      </c>
      <c r="B54" s="533" t="s">
        <v>90</v>
      </c>
      <c r="C54" s="504">
        <v>4865169</v>
      </c>
      <c r="D54" s="538" t="s">
        <v>14</v>
      </c>
      <c r="E54" s="493" t="s">
        <v>368</v>
      </c>
      <c r="F54" s="504">
        <v>1000</v>
      </c>
      <c r="G54" s="516">
        <v>12</v>
      </c>
      <c r="H54" s="517">
        <v>12</v>
      </c>
      <c r="I54" s="514">
        <f t="shared" si="2"/>
        <v>0</v>
      </c>
      <c r="J54" s="514">
        <f t="shared" si="3"/>
        <v>0</v>
      </c>
      <c r="K54" s="515">
        <f t="shared" si="0"/>
        <v>0</v>
      </c>
      <c r="L54" s="516">
        <v>47396</v>
      </c>
      <c r="M54" s="517">
        <v>46106</v>
      </c>
      <c r="N54" s="514">
        <f>L54-M54</f>
        <v>1290</v>
      </c>
      <c r="O54" s="514">
        <f t="shared" si="4"/>
        <v>1290000</v>
      </c>
      <c r="P54" s="515">
        <f t="shared" si="1"/>
        <v>1.29</v>
      </c>
      <c r="Q54" s="209"/>
    </row>
    <row r="55" spans="1:17" ht="15.75" customHeight="1">
      <c r="A55" s="412"/>
      <c r="B55" s="530" t="s">
        <v>329</v>
      </c>
      <c r="C55" s="504"/>
      <c r="D55" s="538"/>
      <c r="E55" s="493"/>
      <c r="F55" s="504"/>
      <c r="G55" s="516"/>
      <c r="H55" s="517"/>
      <c r="I55" s="514"/>
      <c r="J55" s="514"/>
      <c r="K55" s="515"/>
      <c r="L55" s="516"/>
      <c r="M55" s="517"/>
      <c r="N55" s="514"/>
      <c r="O55" s="514"/>
      <c r="P55" s="515"/>
      <c r="Q55" s="209"/>
    </row>
    <row r="56" spans="1:17" ht="15.75" customHeight="1">
      <c r="A56" s="412">
        <v>33</v>
      </c>
      <c r="B56" s="529" t="s">
        <v>328</v>
      </c>
      <c r="C56" s="504">
        <v>4864824</v>
      </c>
      <c r="D56" s="538" t="s">
        <v>14</v>
      </c>
      <c r="E56" s="493" t="s">
        <v>368</v>
      </c>
      <c r="F56" s="504">
        <v>100</v>
      </c>
      <c r="G56" s="513">
        <v>7148</v>
      </c>
      <c r="H56" s="514">
        <v>7123</v>
      </c>
      <c r="I56" s="514">
        <f t="shared" si="2"/>
        <v>25</v>
      </c>
      <c r="J56" s="514">
        <f t="shared" si="3"/>
        <v>2500</v>
      </c>
      <c r="K56" s="515">
        <f t="shared" si="0"/>
        <v>0.0025</v>
      </c>
      <c r="L56" s="513">
        <v>39714</v>
      </c>
      <c r="M56" s="514">
        <v>29806</v>
      </c>
      <c r="N56" s="514">
        <f>L56-M56</f>
        <v>9908</v>
      </c>
      <c r="O56" s="514">
        <f t="shared" si="4"/>
        <v>990800</v>
      </c>
      <c r="P56" s="515">
        <f t="shared" si="1"/>
        <v>0.9908</v>
      </c>
      <c r="Q56" s="209"/>
    </row>
    <row r="57" spans="1:17" ht="15.75" customHeight="1">
      <c r="A57" s="412"/>
      <c r="B57" s="529"/>
      <c r="C57" s="504"/>
      <c r="D57" s="537"/>
      <c r="E57" s="493"/>
      <c r="F57" s="504"/>
      <c r="G57" s="513"/>
      <c r="H57" s="514"/>
      <c r="I57" s="514"/>
      <c r="J57" s="514"/>
      <c r="K57" s="515"/>
      <c r="L57" s="513"/>
      <c r="M57" s="514"/>
      <c r="N57" s="514"/>
      <c r="O57" s="514"/>
      <c r="P57" s="515"/>
      <c r="Q57" s="209"/>
    </row>
    <row r="58" spans="1:17" ht="15.75" customHeight="1">
      <c r="A58" s="412"/>
      <c r="B58" s="443" t="s">
        <v>59</v>
      </c>
      <c r="C58" s="506"/>
      <c r="D58" s="541"/>
      <c r="E58" s="541"/>
      <c r="F58" s="506"/>
      <c r="G58" s="513"/>
      <c r="H58" s="514"/>
      <c r="I58" s="514"/>
      <c r="J58" s="514"/>
      <c r="K58" s="515"/>
      <c r="L58" s="513"/>
      <c r="M58" s="514"/>
      <c r="N58" s="514"/>
      <c r="O58" s="514"/>
      <c r="P58" s="515"/>
      <c r="Q58" s="209"/>
    </row>
    <row r="59" spans="1:17" ht="15.75" customHeight="1">
      <c r="A59" s="412">
        <v>34</v>
      </c>
      <c r="B59" s="534" t="s">
        <v>60</v>
      </c>
      <c r="C59" s="506">
        <v>4902518</v>
      </c>
      <c r="D59" s="542" t="s">
        <v>14</v>
      </c>
      <c r="E59" s="493" t="s">
        <v>368</v>
      </c>
      <c r="F59" s="506">
        <v>100</v>
      </c>
      <c r="G59" s="513">
        <v>4407</v>
      </c>
      <c r="H59" s="514">
        <v>3568</v>
      </c>
      <c r="I59" s="514">
        <f>G59-H59</f>
        <v>839</v>
      </c>
      <c r="J59" s="514">
        <f>$F59*I59</f>
        <v>83900</v>
      </c>
      <c r="K59" s="515">
        <f>J59/1000000</f>
        <v>0.0839</v>
      </c>
      <c r="L59" s="513">
        <v>15436</v>
      </c>
      <c r="M59" s="514">
        <v>14982</v>
      </c>
      <c r="N59" s="514">
        <f>L59-M59</f>
        <v>454</v>
      </c>
      <c r="O59" s="514">
        <f>$F59*N59</f>
        <v>45400</v>
      </c>
      <c r="P59" s="515">
        <f>O59/1000000</f>
        <v>0.0454</v>
      </c>
      <c r="Q59" s="209"/>
    </row>
    <row r="60" spans="1:17" ht="15.75" customHeight="1">
      <c r="A60" s="412">
        <v>35</v>
      </c>
      <c r="B60" s="534" t="s">
        <v>61</v>
      </c>
      <c r="C60" s="506">
        <v>4902519</v>
      </c>
      <c r="D60" s="542" t="s">
        <v>14</v>
      </c>
      <c r="E60" s="493" t="s">
        <v>368</v>
      </c>
      <c r="F60" s="506">
        <v>100</v>
      </c>
      <c r="G60" s="513">
        <v>6993</v>
      </c>
      <c r="H60" s="514">
        <v>6576</v>
      </c>
      <c r="I60" s="514">
        <f>G60-H60</f>
        <v>417</v>
      </c>
      <c r="J60" s="514">
        <f>$F60*I60</f>
        <v>41700</v>
      </c>
      <c r="K60" s="515">
        <f>J60/1000000</f>
        <v>0.0417</v>
      </c>
      <c r="L60" s="513">
        <v>23593</v>
      </c>
      <c r="M60" s="514">
        <v>22947</v>
      </c>
      <c r="N60" s="514">
        <f>L60-M60</f>
        <v>646</v>
      </c>
      <c r="O60" s="514">
        <f>$F60*N60</f>
        <v>64600</v>
      </c>
      <c r="P60" s="515">
        <f>O60/1000000</f>
        <v>0.0646</v>
      </c>
      <c r="Q60" s="209"/>
    </row>
    <row r="61" spans="1:17" ht="15.75" customHeight="1">
      <c r="A61" s="412">
        <v>36</v>
      </c>
      <c r="B61" s="534" t="s">
        <v>62</v>
      </c>
      <c r="C61" s="506">
        <v>4902520</v>
      </c>
      <c r="D61" s="542" t="s">
        <v>14</v>
      </c>
      <c r="E61" s="493" t="s">
        <v>368</v>
      </c>
      <c r="F61" s="506">
        <v>100</v>
      </c>
      <c r="G61" s="513">
        <v>10322</v>
      </c>
      <c r="H61" s="514">
        <v>9673</v>
      </c>
      <c r="I61" s="514">
        <f>G61-H61</f>
        <v>649</v>
      </c>
      <c r="J61" s="514">
        <f>$F61*I61</f>
        <v>64900</v>
      </c>
      <c r="K61" s="515">
        <f>J61/1000000</f>
        <v>0.0649</v>
      </c>
      <c r="L61" s="513">
        <v>30961</v>
      </c>
      <c r="M61" s="514">
        <v>30368</v>
      </c>
      <c r="N61" s="514">
        <f>L61-M61</f>
        <v>593</v>
      </c>
      <c r="O61" s="514">
        <f>$F61*N61</f>
        <v>59300</v>
      </c>
      <c r="P61" s="515">
        <f>O61/1000000</f>
        <v>0.0593</v>
      </c>
      <c r="Q61" s="209"/>
    </row>
    <row r="62" spans="1:17" ht="15.75" customHeight="1">
      <c r="A62" s="412"/>
      <c r="B62" s="443" t="s">
        <v>63</v>
      </c>
      <c r="C62" s="506"/>
      <c r="D62" s="541"/>
      <c r="E62" s="541"/>
      <c r="F62" s="506"/>
      <c r="G62" s="513"/>
      <c r="H62" s="514"/>
      <c r="I62" s="514"/>
      <c r="J62" s="514"/>
      <c r="K62" s="515"/>
      <c r="L62" s="513"/>
      <c r="M62" s="514"/>
      <c r="N62" s="514"/>
      <c r="O62" s="514"/>
      <c r="P62" s="515"/>
      <c r="Q62" s="209"/>
    </row>
    <row r="63" spans="1:17" ht="15.75" customHeight="1">
      <c r="A63" s="412">
        <v>37</v>
      </c>
      <c r="B63" s="534" t="s">
        <v>64</v>
      </c>
      <c r="C63" s="506">
        <v>4902521</v>
      </c>
      <c r="D63" s="542" t="s">
        <v>14</v>
      </c>
      <c r="E63" s="493" t="s">
        <v>368</v>
      </c>
      <c r="F63" s="506">
        <v>100</v>
      </c>
      <c r="G63" s="513">
        <v>22919</v>
      </c>
      <c r="H63" s="514">
        <v>22849</v>
      </c>
      <c r="I63" s="514">
        <f aca="true" t="shared" si="5" ref="I63:I69">G63-H63</f>
        <v>70</v>
      </c>
      <c r="J63" s="514">
        <f aca="true" t="shared" si="6" ref="J63:J69">$F63*I63</f>
        <v>7000</v>
      </c>
      <c r="K63" s="515">
        <f aca="true" t="shared" si="7" ref="K63:K69">J63/1000000</f>
        <v>0.007</v>
      </c>
      <c r="L63" s="513">
        <v>8252</v>
      </c>
      <c r="M63" s="514">
        <v>7885</v>
      </c>
      <c r="N63" s="514">
        <f aca="true" t="shared" si="8" ref="N63:N69">L63-M63</f>
        <v>367</v>
      </c>
      <c r="O63" s="514">
        <f aca="true" t="shared" si="9" ref="O63:O69">$F63*N63</f>
        <v>36700</v>
      </c>
      <c r="P63" s="515">
        <f aca="true" t="shared" si="10" ref="P63:P69">O63/1000000</f>
        <v>0.0367</v>
      </c>
      <c r="Q63" s="209"/>
    </row>
    <row r="64" spans="1:17" ht="15.75" customHeight="1">
      <c r="A64" s="412">
        <v>38</v>
      </c>
      <c r="B64" s="534" t="s">
        <v>65</v>
      </c>
      <c r="C64" s="506">
        <v>4902522</v>
      </c>
      <c r="D64" s="542" t="s">
        <v>14</v>
      </c>
      <c r="E64" s="493" t="s">
        <v>368</v>
      </c>
      <c r="F64" s="506">
        <v>100</v>
      </c>
      <c r="G64" s="513">
        <v>759</v>
      </c>
      <c r="H64" s="514">
        <v>758</v>
      </c>
      <c r="I64" s="514">
        <f t="shared" si="5"/>
        <v>1</v>
      </c>
      <c r="J64" s="514">
        <f t="shared" si="6"/>
        <v>100</v>
      </c>
      <c r="K64" s="515">
        <f t="shared" si="7"/>
        <v>0.0001</v>
      </c>
      <c r="L64" s="513">
        <v>182</v>
      </c>
      <c r="M64" s="514">
        <v>177</v>
      </c>
      <c r="N64" s="514">
        <f t="shared" si="8"/>
        <v>5</v>
      </c>
      <c r="O64" s="514">
        <f t="shared" si="9"/>
        <v>500</v>
      </c>
      <c r="P64" s="515">
        <f t="shared" si="10"/>
        <v>0.0005</v>
      </c>
      <c r="Q64" s="209"/>
    </row>
    <row r="65" spans="1:17" ht="15.75" customHeight="1">
      <c r="A65" s="412">
        <v>39</v>
      </c>
      <c r="B65" s="534" t="s">
        <v>66</v>
      </c>
      <c r="C65" s="506">
        <v>4902523</v>
      </c>
      <c r="D65" s="542" t="s">
        <v>14</v>
      </c>
      <c r="E65" s="493" t="s">
        <v>368</v>
      </c>
      <c r="F65" s="506">
        <v>100</v>
      </c>
      <c r="G65" s="513">
        <v>999815</v>
      </c>
      <c r="H65" s="514">
        <v>999815</v>
      </c>
      <c r="I65" s="514">
        <f t="shared" si="5"/>
        <v>0</v>
      </c>
      <c r="J65" s="514">
        <f t="shared" si="6"/>
        <v>0</v>
      </c>
      <c r="K65" s="515">
        <f t="shared" si="7"/>
        <v>0</v>
      </c>
      <c r="L65" s="516">
        <v>999943</v>
      </c>
      <c r="M65" s="514">
        <v>999943</v>
      </c>
      <c r="N65" s="514">
        <f t="shared" si="8"/>
        <v>0</v>
      </c>
      <c r="O65" s="514">
        <f t="shared" si="9"/>
        <v>0</v>
      </c>
      <c r="P65" s="515">
        <f t="shared" si="10"/>
        <v>0</v>
      </c>
      <c r="Q65" s="209"/>
    </row>
    <row r="66" spans="1:17" ht="15.75" customHeight="1">
      <c r="A66" s="412">
        <v>40</v>
      </c>
      <c r="B66" s="534" t="s">
        <v>67</v>
      </c>
      <c r="C66" s="506">
        <v>4902524</v>
      </c>
      <c r="D66" s="542" t="s">
        <v>14</v>
      </c>
      <c r="E66" s="493" t="s">
        <v>368</v>
      </c>
      <c r="F66" s="506">
        <v>100</v>
      </c>
      <c r="G66" s="516">
        <v>0</v>
      </c>
      <c r="H66" s="517">
        <v>0</v>
      </c>
      <c r="I66" s="514">
        <f t="shared" si="5"/>
        <v>0</v>
      </c>
      <c r="J66" s="514">
        <f t="shared" si="6"/>
        <v>0</v>
      </c>
      <c r="K66" s="515">
        <f t="shared" si="7"/>
        <v>0</v>
      </c>
      <c r="L66" s="516">
        <v>0</v>
      </c>
      <c r="M66" s="517">
        <v>0</v>
      </c>
      <c r="N66" s="514">
        <f t="shared" si="8"/>
        <v>0</v>
      </c>
      <c r="O66" s="514">
        <f t="shared" si="9"/>
        <v>0</v>
      </c>
      <c r="P66" s="515">
        <f t="shared" si="10"/>
        <v>0</v>
      </c>
      <c r="Q66" s="209"/>
    </row>
    <row r="67" spans="1:17" ht="15.75" customHeight="1">
      <c r="A67" s="412">
        <v>41</v>
      </c>
      <c r="B67" s="534" t="s">
        <v>68</v>
      </c>
      <c r="C67" s="506">
        <v>4902525</v>
      </c>
      <c r="D67" s="542" t="s">
        <v>14</v>
      </c>
      <c r="E67" s="493" t="s">
        <v>368</v>
      </c>
      <c r="F67" s="506">
        <v>100</v>
      </c>
      <c r="G67" s="516">
        <v>0</v>
      </c>
      <c r="H67" s="517">
        <v>0</v>
      </c>
      <c r="I67" s="514">
        <f t="shared" si="5"/>
        <v>0</v>
      </c>
      <c r="J67" s="514">
        <f t="shared" si="6"/>
        <v>0</v>
      </c>
      <c r="K67" s="515">
        <f t="shared" si="7"/>
        <v>0</v>
      </c>
      <c r="L67" s="516">
        <v>0</v>
      </c>
      <c r="M67" s="517">
        <v>0</v>
      </c>
      <c r="N67" s="514">
        <f t="shared" si="8"/>
        <v>0</v>
      </c>
      <c r="O67" s="514">
        <f t="shared" si="9"/>
        <v>0</v>
      </c>
      <c r="P67" s="515">
        <f t="shared" si="10"/>
        <v>0</v>
      </c>
      <c r="Q67" s="209"/>
    </row>
    <row r="68" spans="1:17" ht="15.75" customHeight="1">
      <c r="A68" s="412">
        <v>42</v>
      </c>
      <c r="B68" s="534" t="s">
        <v>69</v>
      </c>
      <c r="C68" s="506">
        <v>4902526</v>
      </c>
      <c r="D68" s="542" t="s">
        <v>14</v>
      </c>
      <c r="E68" s="493" t="s">
        <v>368</v>
      </c>
      <c r="F68" s="506">
        <v>100</v>
      </c>
      <c r="G68" s="513">
        <v>8777</v>
      </c>
      <c r="H68" s="514">
        <v>8717</v>
      </c>
      <c r="I68" s="514">
        <f t="shared" si="5"/>
        <v>60</v>
      </c>
      <c r="J68" s="514">
        <f t="shared" si="6"/>
        <v>6000</v>
      </c>
      <c r="K68" s="515">
        <f t="shared" si="7"/>
        <v>0.006</v>
      </c>
      <c r="L68" s="513">
        <v>7972</v>
      </c>
      <c r="M68" s="514">
        <v>7423</v>
      </c>
      <c r="N68" s="514">
        <f t="shared" si="8"/>
        <v>549</v>
      </c>
      <c r="O68" s="514">
        <f t="shared" si="9"/>
        <v>54900</v>
      </c>
      <c r="P68" s="515">
        <f t="shared" si="10"/>
        <v>0.0549</v>
      </c>
      <c r="Q68" s="209"/>
    </row>
    <row r="69" spans="1:17" ht="15.75" customHeight="1">
      <c r="A69" s="412">
        <v>43</v>
      </c>
      <c r="B69" s="534" t="s">
        <v>70</v>
      </c>
      <c r="C69" s="506">
        <v>4902527</v>
      </c>
      <c r="D69" s="542" t="s">
        <v>14</v>
      </c>
      <c r="E69" s="493" t="s">
        <v>368</v>
      </c>
      <c r="F69" s="506">
        <v>100</v>
      </c>
      <c r="G69" s="513">
        <v>998059</v>
      </c>
      <c r="H69" s="514">
        <v>998080</v>
      </c>
      <c r="I69" s="514">
        <f t="shared" si="5"/>
        <v>-21</v>
      </c>
      <c r="J69" s="514">
        <f t="shared" si="6"/>
        <v>-2100</v>
      </c>
      <c r="K69" s="515">
        <f t="shared" si="7"/>
        <v>-0.0021</v>
      </c>
      <c r="L69" s="516">
        <v>999970</v>
      </c>
      <c r="M69" s="517">
        <v>1000007</v>
      </c>
      <c r="N69" s="514">
        <f t="shared" si="8"/>
        <v>-37</v>
      </c>
      <c r="O69" s="514">
        <f t="shared" si="9"/>
        <v>-3700</v>
      </c>
      <c r="P69" s="515">
        <f t="shared" si="10"/>
        <v>-0.0037</v>
      </c>
      <c r="Q69" s="209" t="s">
        <v>332</v>
      </c>
    </row>
    <row r="70" spans="1:17" ht="15.75" customHeight="1">
      <c r="A70" s="412"/>
      <c r="B70" s="443" t="s">
        <v>71</v>
      </c>
      <c r="C70" s="506"/>
      <c r="D70" s="541"/>
      <c r="E70" s="541"/>
      <c r="F70" s="506"/>
      <c r="G70" s="513"/>
      <c r="H70" s="514"/>
      <c r="I70" s="514"/>
      <c r="J70" s="514"/>
      <c r="K70" s="515"/>
      <c r="L70" s="513"/>
      <c r="M70" s="514"/>
      <c r="N70" s="514"/>
      <c r="O70" s="514"/>
      <c r="P70" s="515"/>
      <c r="Q70" s="209"/>
    </row>
    <row r="71" spans="1:17" ht="15.75" customHeight="1">
      <c r="A71" s="412">
        <v>44</v>
      </c>
      <c r="B71" s="534" t="s">
        <v>72</v>
      </c>
      <c r="C71" s="506">
        <v>4902529</v>
      </c>
      <c r="D71" s="542" t="s">
        <v>14</v>
      </c>
      <c r="E71" s="493" t="s">
        <v>368</v>
      </c>
      <c r="F71" s="506">
        <v>500</v>
      </c>
      <c r="G71" s="513">
        <v>3060</v>
      </c>
      <c r="H71" s="514">
        <v>3063</v>
      </c>
      <c r="I71" s="514">
        <f>G71-H71</f>
        <v>-3</v>
      </c>
      <c r="J71" s="514">
        <f>$F71*I71</f>
        <v>-1500</v>
      </c>
      <c r="K71" s="515">
        <f>J71/1000000</f>
        <v>-0.0015</v>
      </c>
      <c r="L71" s="513">
        <v>24657</v>
      </c>
      <c r="M71" s="514">
        <v>24105</v>
      </c>
      <c r="N71" s="514">
        <f>L71-M71</f>
        <v>552</v>
      </c>
      <c r="O71" s="514">
        <f>$F71*N71</f>
        <v>276000</v>
      </c>
      <c r="P71" s="515">
        <f>O71/1000000</f>
        <v>0.276</v>
      </c>
      <c r="Q71" s="209"/>
    </row>
    <row r="72" spans="1:17" ht="15.75" customHeight="1">
      <c r="A72" s="412">
        <v>45</v>
      </c>
      <c r="B72" s="534" t="s">
        <v>73</v>
      </c>
      <c r="C72" s="506">
        <v>4902530</v>
      </c>
      <c r="D72" s="542" t="s">
        <v>14</v>
      </c>
      <c r="E72" s="493" t="s">
        <v>368</v>
      </c>
      <c r="F72" s="506">
        <v>500</v>
      </c>
      <c r="G72" s="513">
        <v>2848</v>
      </c>
      <c r="H72" s="514">
        <v>2847</v>
      </c>
      <c r="I72" s="514">
        <f>G72-H72</f>
        <v>1</v>
      </c>
      <c r="J72" s="514">
        <f>$F72*I72</f>
        <v>500</v>
      </c>
      <c r="K72" s="515">
        <f>J72/1000000</f>
        <v>0.0005</v>
      </c>
      <c r="L72" s="513">
        <v>16836</v>
      </c>
      <c r="M72" s="514">
        <v>16367</v>
      </c>
      <c r="N72" s="514">
        <f>L72-M72</f>
        <v>469</v>
      </c>
      <c r="O72" s="514">
        <f>$F72*N72</f>
        <v>234500</v>
      </c>
      <c r="P72" s="515">
        <f>O72/1000000</f>
        <v>0.2345</v>
      </c>
      <c r="Q72" s="209"/>
    </row>
    <row r="73" spans="1:17" ht="15.75" customHeight="1">
      <c r="A73" s="412">
        <v>46</v>
      </c>
      <c r="B73" s="534" t="s">
        <v>74</v>
      </c>
      <c r="C73" s="506">
        <v>4902531</v>
      </c>
      <c r="D73" s="542" t="s">
        <v>14</v>
      </c>
      <c r="E73" s="493" t="s">
        <v>368</v>
      </c>
      <c r="F73" s="506">
        <v>500</v>
      </c>
      <c r="G73" s="513">
        <v>2855</v>
      </c>
      <c r="H73" s="514">
        <v>2855</v>
      </c>
      <c r="I73" s="514">
        <f>G73-H73</f>
        <v>0</v>
      </c>
      <c r="J73" s="514">
        <f>$F73*I73</f>
        <v>0</v>
      </c>
      <c r="K73" s="515">
        <f>J73/1000000</f>
        <v>0</v>
      </c>
      <c r="L73" s="513">
        <v>11564</v>
      </c>
      <c r="M73" s="514">
        <v>11234</v>
      </c>
      <c r="N73" s="514">
        <f>L73-M73</f>
        <v>330</v>
      </c>
      <c r="O73" s="514">
        <f>$F73*N73</f>
        <v>165000</v>
      </c>
      <c r="P73" s="515">
        <f>O73/1000000</f>
        <v>0.165</v>
      </c>
      <c r="Q73" s="209"/>
    </row>
    <row r="74" spans="1:17" ht="15.75" customHeight="1">
      <c r="A74" s="412">
        <v>47</v>
      </c>
      <c r="B74" s="534" t="s">
        <v>75</v>
      </c>
      <c r="C74" s="506">
        <v>4902532</v>
      </c>
      <c r="D74" s="542" t="s">
        <v>14</v>
      </c>
      <c r="E74" s="493" t="s">
        <v>368</v>
      </c>
      <c r="F74" s="506">
        <v>500</v>
      </c>
      <c r="G74" s="513">
        <v>2938</v>
      </c>
      <c r="H74" s="514">
        <v>2938</v>
      </c>
      <c r="I74" s="514">
        <f>G74-H74</f>
        <v>0</v>
      </c>
      <c r="J74" s="514">
        <f>$F74*I74</f>
        <v>0</v>
      </c>
      <c r="K74" s="515">
        <f>J74/1000000</f>
        <v>0</v>
      </c>
      <c r="L74" s="516">
        <v>12978</v>
      </c>
      <c r="M74" s="517">
        <v>12667</v>
      </c>
      <c r="N74" s="514">
        <f>L74-M74</f>
        <v>311</v>
      </c>
      <c r="O74" s="514">
        <f>$F74*N74</f>
        <v>155500</v>
      </c>
      <c r="P74" s="515">
        <f>O74/1000000</f>
        <v>0.1555</v>
      </c>
      <c r="Q74" s="209"/>
    </row>
    <row r="75" spans="1:17" ht="15.75" customHeight="1">
      <c r="A75" s="412"/>
      <c r="B75" s="443" t="s">
        <v>77</v>
      </c>
      <c r="C75" s="506"/>
      <c r="D75" s="541"/>
      <c r="E75" s="541"/>
      <c r="F75" s="506"/>
      <c r="G75" s="513"/>
      <c r="H75" s="514"/>
      <c r="I75" s="514"/>
      <c r="J75" s="514"/>
      <c r="K75" s="515"/>
      <c r="L75" s="513"/>
      <c r="M75" s="514"/>
      <c r="N75" s="514"/>
      <c r="O75" s="514"/>
      <c r="P75" s="515"/>
      <c r="Q75" s="209"/>
    </row>
    <row r="76" spans="1:17" ht="15.75" customHeight="1">
      <c r="A76" s="412">
        <v>48</v>
      </c>
      <c r="B76" s="534" t="s">
        <v>70</v>
      </c>
      <c r="C76" s="506">
        <v>4902535</v>
      </c>
      <c r="D76" s="542" t="s">
        <v>14</v>
      </c>
      <c r="E76" s="493" t="s">
        <v>368</v>
      </c>
      <c r="F76" s="506">
        <v>100</v>
      </c>
      <c r="G76" s="513">
        <v>999712</v>
      </c>
      <c r="H76" s="514">
        <v>999726</v>
      </c>
      <c r="I76" s="514">
        <f aca="true" t="shared" si="11" ref="I76:I81">G76-H76</f>
        <v>-14</v>
      </c>
      <c r="J76" s="514">
        <f aca="true" t="shared" si="12" ref="J76:J81">$F76*I76</f>
        <v>-1400</v>
      </c>
      <c r="K76" s="515">
        <f aca="true" t="shared" si="13" ref="K76:K81">J76/1000000</f>
        <v>-0.0014</v>
      </c>
      <c r="L76" s="513">
        <v>4412</v>
      </c>
      <c r="M76" s="514">
        <v>3922</v>
      </c>
      <c r="N76" s="514">
        <f aca="true" t="shared" si="14" ref="N76:N81">L76-M76</f>
        <v>490</v>
      </c>
      <c r="O76" s="514">
        <f aca="true" t="shared" si="15" ref="O76:O81">$F76*N76</f>
        <v>49000</v>
      </c>
      <c r="P76" s="515">
        <f aca="true" t="shared" si="16" ref="P76:P81">O76/1000000</f>
        <v>0.049</v>
      </c>
      <c r="Q76" s="209"/>
    </row>
    <row r="77" spans="1:17" ht="15.75" customHeight="1">
      <c r="A77" s="412">
        <v>49</v>
      </c>
      <c r="B77" s="534" t="s">
        <v>78</v>
      </c>
      <c r="C77" s="506">
        <v>4902536</v>
      </c>
      <c r="D77" s="542" t="s">
        <v>14</v>
      </c>
      <c r="E77" s="493" t="s">
        <v>368</v>
      </c>
      <c r="F77" s="506">
        <v>100</v>
      </c>
      <c r="G77" s="513">
        <v>735</v>
      </c>
      <c r="H77" s="514">
        <v>717</v>
      </c>
      <c r="I77" s="514">
        <f t="shared" si="11"/>
        <v>18</v>
      </c>
      <c r="J77" s="514">
        <f t="shared" si="12"/>
        <v>1800</v>
      </c>
      <c r="K77" s="515">
        <f t="shared" si="13"/>
        <v>0.0018</v>
      </c>
      <c r="L77" s="513">
        <v>10692</v>
      </c>
      <c r="M77" s="514">
        <v>9825</v>
      </c>
      <c r="N77" s="514">
        <f t="shared" si="14"/>
        <v>867</v>
      </c>
      <c r="O77" s="514">
        <f t="shared" si="15"/>
        <v>86700</v>
      </c>
      <c r="P77" s="515">
        <f t="shared" si="16"/>
        <v>0.0867</v>
      </c>
      <c r="Q77" s="209"/>
    </row>
    <row r="78" spans="1:17" ht="15.75" customHeight="1">
      <c r="A78" s="412">
        <v>50</v>
      </c>
      <c r="B78" s="534" t="s">
        <v>91</v>
      </c>
      <c r="C78" s="506">
        <v>4902537</v>
      </c>
      <c r="D78" s="542" t="s">
        <v>14</v>
      </c>
      <c r="E78" s="493" t="s">
        <v>368</v>
      </c>
      <c r="F78" s="506">
        <v>100</v>
      </c>
      <c r="G78" s="513">
        <v>1675</v>
      </c>
      <c r="H78" s="514">
        <v>1614</v>
      </c>
      <c r="I78" s="514">
        <f t="shared" si="11"/>
        <v>61</v>
      </c>
      <c r="J78" s="514">
        <f t="shared" si="12"/>
        <v>6100</v>
      </c>
      <c r="K78" s="515">
        <f t="shared" si="13"/>
        <v>0.0061</v>
      </c>
      <c r="L78" s="513">
        <v>41946</v>
      </c>
      <c r="M78" s="514">
        <v>39506</v>
      </c>
      <c r="N78" s="514">
        <f t="shared" si="14"/>
        <v>2440</v>
      </c>
      <c r="O78" s="514">
        <f t="shared" si="15"/>
        <v>244000</v>
      </c>
      <c r="P78" s="515">
        <f t="shared" si="16"/>
        <v>0.244</v>
      </c>
      <c r="Q78" s="209"/>
    </row>
    <row r="79" spans="1:17" ht="15.75" customHeight="1">
      <c r="A79" s="412">
        <v>51</v>
      </c>
      <c r="B79" s="534" t="s">
        <v>79</v>
      </c>
      <c r="C79" s="506">
        <v>4902538</v>
      </c>
      <c r="D79" s="542" t="s">
        <v>14</v>
      </c>
      <c r="E79" s="493" t="s">
        <v>368</v>
      </c>
      <c r="F79" s="506">
        <v>100</v>
      </c>
      <c r="G79" s="513">
        <v>4300</v>
      </c>
      <c r="H79" s="514">
        <v>4064</v>
      </c>
      <c r="I79" s="514">
        <f t="shared" si="11"/>
        <v>236</v>
      </c>
      <c r="J79" s="514">
        <f t="shared" si="12"/>
        <v>23600</v>
      </c>
      <c r="K79" s="515">
        <f t="shared" si="13"/>
        <v>0.0236</v>
      </c>
      <c r="L79" s="513">
        <v>18124</v>
      </c>
      <c r="M79" s="514">
        <v>16707</v>
      </c>
      <c r="N79" s="514">
        <f t="shared" si="14"/>
        <v>1417</v>
      </c>
      <c r="O79" s="514">
        <f t="shared" si="15"/>
        <v>141700</v>
      </c>
      <c r="P79" s="515">
        <f t="shared" si="16"/>
        <v>0.1417</v>
      </c>
      <c r="Q79" s="209"/>
    </row>
    <row r="80" spans="1:17" ht="15.75" customHeight="1">
      <c r="A80" s="412">
        <v>52</v>
      </c>
      <c r="B80" s="534" t="s">
        <v>80</v>
      </c>
      <c r="C80" s="506">
        <v>4902539</v>
      </c>
      <c r="D80" s="542" t="s">
        <v>14</v>
      </c>
      <c r="E80" s="493" t="s">
        <v>368</v>
      </c>
      <c r="F80" s="506">
        <v>100</v>
      </c>
      <c r="G80" s="513">
        <v>999982</v>
      </c>
      <c r="H80" s="514">
        <v>999988</v>
      </c>
      <c r="I80" s="514">
        <f t="shared" si="11"/>
        <v>-6</v>
      </c>
      <c r="J80" s="514">
        <f t="shared" si="12"/>
        <v>-600</v>
      </c>
      <c r="K80" s="515">
        <f t="shared" si="13"/>
        <v>-0.0006</v>
      </c>
      <c r="L80" s="513">
        <v>289</v>
      </c>
      <c r="M80" s="514">
        <v>312</v>
      </c>
      <c r="N80" s="514">
        <f t="shared" si="14"/>
        <v>-23</v>
      </c>
      <c r="O80" s="514">
        <f t="shared" si="15"/>
        <v>-2300</v>
      </c>
      <c r="P80" s="515">
        <f t="shared" si="16"/>
        <v>-0.0023</v>
      </c>
      <c r="Q80" s="209"/>
    </row>
    <row r="81" spans="1:17" ht="15.75" customHeight="1">
      <c r="A81" s="412">
        <v>53</v>
      </c>
      <c r="B81" s="534" t="s">
        <v>66</v>
      </c>
      <c r="C81" s="506">
        <v>4902540</v>
      </c>
      <c r="D81" s="542" t="s">
        <v>14</v>
      </c>
      <c r="E81" s="493" t="s">
        <v>368</v>
      </c>
      <c r="F81" s="506">
        <v>100</v>
      </c>
      <c r="G81" s="513">
        <v>15</v>
      </c>
      <c r="H81" s="514">
        <v>15</v>
      </c>
      <c r="I81" s="514">
        <f t="shared" si="11"/>
        <v>0</v>
      </c>
      <c r="J81" s="514">
        <f t="shared" si="12"/>
        <v>0</v>
      </c>
      <c r="K81" s="515">
        <f t="shared" si="13"/>
        <v>0</v>
      </c>
      <c r="L81" s="513">
        <v>13398</v>
      </c>
      <c r="M81" s="514">
        <v>13398</v>
      </c>
      <c r="N81" s="514">
        <f t="shared" si="14"/>
        <v>0</v>
      </c>
      <c r="O81" s="514">
        <f t="shared" si="15"/>
        <v>0</v>
      </c>
      <c r="P81" s="515">
        <f t="shared" si="16"/>
        <v>0</v>
      </c>
      <c r="Q81" s="209"/>
    </row>
    <row r="82" spans="1:17" ht="15.75" customHeight="1">
      <c r="A82" s="412"/>
      <c r="B82" s="534"/>
      <c r="C82" s="506"/>
      <c r="D82" s="542"/>
      <c r="E82" s="542"/>
      <c r="F82" s="506"/>
      <c r="G82" s="513"/>
      <c r="H82" s="514"/>
      <c r="I82" s="514"/>
      <c r="J82" s="514"/>
      <c r="K82" s="515"/>
      <c r="L82" s="513"/>
      <c r="M82" s="514"/>
      <c r="N82" s="514"/>
      <c r="O82" s="514"/>
      <c r="P82" s="515"/>
      <c r="Q82" s="209"/>
    </row>
    <row r="83" spans="1:17" ht="15.75" customHeight="1">
      <c r="A83" s="412"/>
      <c r="B83" s="443" t="s">
        <v>81</v>
      </c>
      <c r="C83" s="506"/>
      <c r="D83" s="541"/>
      <c r="E83" s="541"/>
      <c r="F83" s="506"/>
      <c r="G83" s="513"/>
      <c r="H83" s="514"/>
      <c r="I83" s="514"/>
      <c r="J83" s="514"/>
      <c r="K83" s="515"/>
      <c r="L83" s="513"/>
      <c r="M83" s="514"/>
      <c r="N83" s="514"/>
      <c r="O83" s="514"/>
      <c r="P83" s="515"/>
      <c r="Q83" s="209"/>
    </row>
    <row r="84" spans="1:17" ht="15.75" customHeight="1">
      <c r="A84" s="412">
        <v>54</v>
      </c>
      <c r="B84" s="534" t="s">
        <v>82</v>
      </c>
      <c r="C84" s="506">
        <v>4902541</v>
      </c>
      <c r="D84" s="542" t="s">
        <v>14</v>
      </c>
      <c r="E84" s="493" t="s">
        <v>368</v>
      </c>
      <c r="F84" s="506">
        <v>100</v>
      </c>
      <c r="G84" s="513">
        <v>39</v>
      </c>
      <c r="H84" s="514">
        <v>20</v>
      </c>
      <c r="I84" s="514">
        <f>G84-H84</f>
        <v>19</v>
      </c>
      <c r="J84" s="514">
        <f>$F84*I84</f>
        <v>1900</v>
      </c>
      <c r="K84" s="515">
        <f>J84/1000000</f>
        <v>0.0019</v>
      </c>
      <c r="L84" s="513">
        <v>49608</v>
      </c>
      <c r="M84" s="514">
        <v>48323</v>
      </c>
      <c r="N84" s="514">
        <f>L84-M84</f>
        <v>1285</v>
      </c>
      <c r="O84" s="514">
        <f>$F84*N84</f>
        <v>128500</v>
      </c>
      <c r="P84" s="515">
        <f>O84/1000000</f>
        <v>0.1285</v>
      </c>
      <c r="Q84" s="209"/>
    </row>
    <row r="85" spans="1:17" ht="15.75" customHeight="1">
      <c r="A85" s="412">
        <v>55</v>
      </c>
      <c r="B85" s="534" t="s">
        <v>83</v>
      </c>
      <c r="C85" s="506">
        <v>4902542</v>
      </c>
      <c r="D85" s="542" t="s">
        <v>14</v>
      </c>
      <c r="E85" s="493" t="s">
        <v>368</v>
      </c>
      <c r="F85" s="506">
        <v>100</v>
      </c>
      <c r="G85" s="513">
        <v>95</v>
      </c>
      <c r="H85" s="514">
        <v>68</v>
      </c>
      <c r="I85" s="514">
        <f>G85-H85</f>
        <v>27</v>
      </c>
      <c r="J85" s="514">
        <f>$F85*I85</f>
        <v>2700</v>
      </c>
      <c r="K85" s="515">
        <f>J85/1000000</f>
        <v>0.0027</v>
      </c>
      <c r="L85" s="513">
        <v>46519</v>
      </c>
      <c r="M85" s="514">
        <v>45409</v>
      </c>
      <c r="N85" s="514">
        <f>L85-M85</f>
        <v>1110</v>
      </c>
      <c r="O85" s="514">
        <f>$F85*N85</f>
        <v>111000</v>
      </c>
      <c r="P85" s="515">
        <f>O85/1000000</f>
        <v>0.111</v>
      </c>
      <c r="Q85" s="209"/>
    </row>
    <row r="86" spans="1:17" ht="15.75" customHeight="1">
      <c r="A86" s="412">
        <v>56</v>
      </c>
      <c r="B86" s="534" t="s">
        <v>84</v>
      </c>
      <c r="C86" s="506">
        <v>4902543</v>
      </c>
      <c r="D86" s="542" t="s">
        <v>14</v>
      </c>
      <c r="E86" s="493" t="s">
        <v>368</v>
      </c>
      <c r="F86" s="506">
        <v>100</v>
      </c>
      <c r="G86" s="513">
        <v>112</v>
      </c>
      <c r="H86" s="514">
        <v>81</v>
      </c>
      <c r="I86" s="514">
        <f>G86-H86</f>
        <v>31</v>
      </c>
      <c r="J86" s="514">
        <f>$F86*I86</f>
        <v>3100</v>
      </c>
      <c r="K86" s="515">
        <f>J86/1000000</f>
        <v>0.0031</v>
      </c>
      <c r="L86" s="513">
        <v>64538</v>
      </c>
      <c r="M86" s="514">
        <v>63153</v>
      </c>
      <c r="N86" s="514">
        <f>L86-M86</f>
        <v>1385</v>
      </c>
      <c r="O86" s="514">
        <f>$F86*N86</f>
        <v>138500</v>
      </c>
      <c r="P86" s="515">
        <f>O86/1000000</f>
        <v>0.1385</v>
      </c>
      <c r="Q86" s="209"/>
    </row>
    <row r="87" spans="1:17" ht="15.75" customHeight="1">
      <c r="A87" s="412"/>
      <c r="B87" s="443" t="s">
        <v>36</v>
      </c>
      <c r="C87" s="506"/>
      <c r="D87" s="541"/>
      <c r="E87" s="541"/>
      <c r="F87" s="506"/>
      <c r="G87" s="513"/>
      <c r="H87" s="514"/>
      <c r="I87" s="514"/>
      <c r="J87" s="514"/>
      <c r="K87" s="515"/>
      <c r="L87" s="513"/>
      <c r="M87" s="514"/>
      <c r="N87" s="514"/>
      <c r="O87" s="514"/>
      <c r="P87" s="515"/>
      <c r="Q87" s="209"/>
    </row>
    <row r="88" spans="1:17" ht="15.75" customHeight="1">
      <c r="A88" s="412">
        <v>57</v>
      </c>
      <c r="B88" s="534" t="s">
        <v>76</v>
      </c>
      <c r="C88" s="506">
        <v>4864807</v>
      </c>
      <c r="D88" s="542" t="s">
        <v>14</v>
      </c>
      <c r="E88" s="493" t="s">
        <v>368</v>
      </c>
      <c r="F88" s="506">
        <v>100</v>
      </c>
      <c r="G88" s="516">
        <v>62063</v>
      </c>
      <c r="H88" s="514">
        <v>60837</v>
      </c>
      <c r="I88" s="514">
        <f>G88-H88</f>
        <v>1226</v>
      </c>
      <c r="J88" s="514">
        <f>$F88*I88</f>
        <v>122600</v>
      </c>
      <c r="K88" s="515">
        <f>J88/1000000</f>
        <v>0.1226</v>
      </c>
      <c r="L88" s="516">
        <v>25638</v>
      </c>
      <c r="M88" s="514">
        <v>24446</v>
      </c>
      <c r="N88" s="514">
        <f>L88-M88</f>
        <v>1192</v>
      </c>
      <c r="O88" s="514">
        <f>$F88*N88</f>
        <v>119200</v>
      </c>
      <c r="P88" s="515">
        <f>O88/1000000</f>
        <v>0.1192</v>
      </c>
      <c r="Q88" s="209"/>
    </row>
    <row r="89" spans="1:17" ht="15.75" customHeight="1">
      <c r="A89" s="412">
        <v>58</v>
      </c>
      <c r="B89" s="534" t="s">
        <v>262</v>
      </c>
      <c r="C89" s="506">
        <v>4865086</v>
      </c>
      <c r="D89" s="542" t="s">
        <v>14</v>
      </c>
      <c r="E89" s="493" t="s">
        <v>368</v>
      </c>
      <c r="F89" s="506">
        <v>100</v>
      </c>
      <c r="G89" s="513">
        <v>5523</v>
      </c>
      <c r="H89" s="514">
        <v>5134</v>
      </c>
      <c r="I89" s="514">
        <f>G89-H89</f>
        <v>389</v>
      </c>
      <c r="J89" s="514">
        <f>$F89*I89</f>
        <v>38900</v>
      </c>
      <c r="K89" s="515">
        <f>J89/1000000</f>
        <v>0.0389</v>
      </c>
      <c r="L89" s="513">
        <v>23313</v>
      </c>
      <c r="M89" s="514">
        <v>21772</v>
      </c>
      <c r="N89" s="514">
        <f>L89-M89</f>
        <v>1541</v>
      </c>
      <c r="O89" s="514">
        <f>$F89*N89</f>
        <v>154100</v>
      </c>
      <c r="P89" s="515">
        <f>O89/1000000</f>
        <v>0.1541</v>
      </c>
      <c r="Q89" s="209"/>
    </row>
    <row r="90" spans="1:17" ht="15.75" customHeight="1">
      <c r="A90" s="412">
        <v>59</v>
      </c>
      <c r="B90" s="534" t="s">
        <v>89</v>
      </c>
      <c r="C90" s="506">
        <v>4902571</v>
      </c>
      <c r="D90" s="542" t="s">
        <v>14</v>
      </c>
      <c r="E90" s="493" t="s">
        <v>368</v>
      </c>
      <c r="F90" s="506">
        <v>-300</v>
      </c>
      <c r="G90" s="513">
        <v>999999</v>
      </c>
      <c r="H90" s="514">
        <v>999999</v>
      </c>
      <c r="I90" s="514">
        <f>G90-H90</f>
        <v>0</v>
      </c>
      <c r="J90" s="514">
        <f>$F90*I90</f>
        <v>0</v>
      </c>
      <c r="K90" s="515">
        <f>J90/1000000</f>
        <v>0</v>
      </c>
      <c r="L90" s="513">
        <v>999924</v>
      </c>
      <c r="M90" s="514">
        <v>999924</v>
      </c>
      <c r="N90" s="514">
        <f>L90-M90</f>
        <v>0</v>
      </c>
      <c r="O90" s="514">
        <f>$F90*N90</f>
        <v>0</v>
      </c>
      <c r="P90" s="515">
        <f>O90/1000000</f>
        <v>0</v>
      </c>
      <c r="Q90" s="209"/>
    </row>
    <row r="91" spans="1:17" ht="15.75" customHeight="1">
      <c r="A91" s="412"/>
      <c r="B91" s="534"/>
      <c r="C91" s="506"/>
      <c r="D91" s="542"/>
      <c r="E91" s="543"/>
      <c r="F91" s="506"/>
      <c r="G91" s="513"/>
      <c r="H91" s="514"/>
      <c r="I91" s="514"/>
      <c r="J91" s="514"/>
      <c r="K91" s="515"/>
      <c r="L91" s="513"/>
      <c r="M91" s="514"/>
      <c r="N91" s="514"/>
      <c r="O91" s="514"/>
      <c r="P91" s="515"/>
      <c r="Q91" s="209"/>
    </row>
    <row r="92" spans="1:17" ht="15.75" customHeight="1">
      <c r="A92" s="412"/>
      <c r="B92" s="530" t="s">
        <v>85</v>
      </c>
      <c r="C92" s="504"/>
      <c r="D92" s="537"/>
      <c r="E92" s="537"/>
      <c r="F92" s="504"/>
      <c r="G92" s="513"/>
      <c r="H92" s="514"/>
      <c r="I92" s="514"/>
      <c r="J92" s="514"/>
      <c r="K92" s="515"/>
      <c r="L92" s="513"/>
      <c r="M92" s="514"/>
      <c r="N92" s="514"/>
      <c r="O92" s="514"/>
      <c r="P92" s="515"/>
      <c r="Q92" s="209"/>
    </row>
    <row r="93" spans="1:17" ht="23.25">
      <c r="A93" s="483">
        <v>60</v>
      </c>
      <c r="B93" s="618" t="s">
        <v>86</v>
      </c>
      <c r="C93" s="504">
        <v>4902514</v>
      </c>
      <c r="D93" s="537" t="s">
        <v>14</v>
      </c>
      <c r="E93" s="493" t="s">
        <v>368</v>
      </c>
      <c r="F93" s="504">
        <v>-100</v>
      </c>
      <c r="G93" s="513">
        <v>341</v>
      </c>
      <c r="H93" s="514">
        <v>341</v>
      </c>
      <c r="I93" s="514">
        <f>G93-H93</f>
        <v>0</v>
      </c>
      <c r="J93" s="514">
        <f>$F93*I93</f>
        <v>0</v>
      </c>
      <c r="K93" s="515">
        <f>J93/1000000</f>
        <v>0</v>
      </c>
      <c r="L93" s="516">
        <v>835</v>
      </c>
      <c r="M93" s="517">
        <v>835</v>
      </c>
      <c r="N93" s="514">
        <f>L93-M93</f>
        <v>0</v>
      </c>
      <c r="O93" s="514">
        <f>$F93*N93</f>
        <v>0</v>
      </c>
      <c r="P93" s="515">
        <f>O93/1000000</f>
        <v>0</v>
      </c>
      <c r="Q93" s="209"/>
    </row>
    <row r="94" spans="1:17" ht="16.5">
      <c r="A94" s="483"/>
      <c r="B94" s="507"/>
      <c r="C94" s="504"/>
      <c r="D94" s="538"/>
      <c r="E94" s="493"/>
      <c r="F94" s="504"/>
      <c r="G94" s="516"/>
      <c r="H94" s="517"/>
      <c r="I94" s="517"/>
      <c r="J94" s="517"/>
      <c r="K94" s="524"/>
      <c r="L94" s="516"/>
      <c r="M94" s="517"/>
      <c r="N94" s="517"/>
      <c r="O94" s="517"/>
      <c r="P94" s="524"/>
      <c r="Q94" s="209"/>
    </row>
    <row r="95" spans="1:17" ht="23.25">
      <c r="A95" s="483">
        <v>61</v>
      </c>
      <c r="B95" s="618" t="s">
        <v>87</v>
      </c>
      <c r="C95" s="504">
        <v>4902516</v>
      </c>
      <c r="D95" s="537" t="s">
        <v>14</v>
      </c>
      <c r="E95" s="493" t="s">
        <v>368</v>
      </c>
      <c r="F95" s="504">
        <v>100</v>
      </c>
      <c r="G95" s="513">
        <v>999508</v>
      </c>
      <c r="H95" s="514">
        <v>999543</v>
      </c>
      <c r="I95" s="514">
        <f>G95-H95</f>
        <v>-35</v>
      </c>
      <c r="J95" s="514">
        <f>$F95*I95</f>
        <v>-3500</v>
      </c>
      <c r="K95" s="515">
        <f>J95/1000000</f>
        <v>-0.0035</v>
      </c>
      <c r="L95" s="513">
        <v>999135</v>
      </c>
      <c r="M95" s="514">
        <v>999136</v>
      </c>
      <c r="N95" s="514">
        <f>L95-M95</f>
        <v>-1</v>
      </c>
      <c r="O95" s="514">
        <f>$F95*N95</f>
        <v>-100</v>
      </c>
      <c r="P95" s="515">
        <f>O95/1000000</f>
        <v>-0.0001</v>
      </c>
      <c r="Q95" s="209"/>
    </row>
    <row r="96" spans="1:17" ht="16.5">
      <c r="A96" s="483"/>
      <c r="B96" s="507"/>
      <c r="C96" s="504"/>
      <c r="D96" s="537"/>
      <c r="E96" s="493"/>
      <c r="F96" s="504"/>
      <c r="G96" s="516"/>
      <c r="H96" s="517"/>
      <c r="I96" s="517"/>
      <c r="J96" s="517"/>
      <c r="K96" s="524"/>
      <c r="L96" s="516"/>
      <c r="M96" s="517"/>
      <c r="N96" s="517"/>
      <c r="O96" s="517"/>
      <c r="P96" s="524"/>
      <c r="Q96" s="209"/>
    </row>
    <row r="97" spans="1:17" ht="15.75" customHeight="1" thickBot="1">
      <c r="A97" s="505"/>
      <c r="B97" s="508"/>
      <c r="C97" s="487"/>
      <c r="D97" s="469"/>
      <c r="E97" s="488"/>
      <c r="F97" s="469"/>
      <c r="G97" s="525"/>
      <c r="H97" s="526"/>
      <c r="I97" s="519"/>
      <c r="J97" s="519"/>
      <c r="K97" s="520"/>
      <c r="L97" s="525"/>
      <c r="M97" s="526"/>
      <c r="N97" s="519"/>
      <c r="O97" s="519"/>
      <c r="P97" s="520"/>
      <c r="Q97" s="210"/>
    </row>
    <row r="98" spans="7:16" ht="13.5" thickTop="1">
      <c r="G98" s="19"/>
      <c r="H98" s="19"/>
      <c r="I98" s="19"/>
      <c r="J98" s="19"/>
      <c r="L98" s="19"/>
      <c r="M98" s="19"/>
      <c r="N98" s="19"/>
      <c r="O98" s="19"/>
      <c r="P98" s="19"/>
    </row>
    <row r="99" spans="2:16" ht="12.75">
      <c r="B99" s="18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2:16" ht="18">
      <c r="B100" s="212" t="s">
        <v>261</v>
      </c>
      <c r="G100" s="19"/>
      <c r="H100" s="19"/>
      <c r="I100" s="19"/>
      <c r="J100" s="19"/>
      <c r="K100" s="211">
        <f>SUM(K8:K97)-K9</f>
        <v>-1.5112000000000005</v>
      </c>
      <c r="L100" s="19"/>
      <c r="M100" s="19"/>
      <c r="N100" s="19"/>
      <c r="O100" s="19"/>
      <c r="P100" s="211">
        <f>SUM(P8:P97)-P9</f>
        <v>8.892900000000001</v>
      </c>
    </row>
    <row r="101" spans="2:16" ht="12.75">
      <c r="B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2:16" ht="12.75">
      <c r="B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ht="15.75">
      <c r="A106" s="17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7" ht="24" thickBot="1">
      <c r="A107" s="257" t="s">
        <v>260</v>
      </c>
      <c r="G107" s="21"/>
      <c r="H107" s="21"/>
      <c r="I107" s="112" t="s">
        <v>8</v>
      </c>
      <c r="J107" s="21"/>
      <c r="K107" s="21"/>
      <c r="L107" s="21"/>
      <c r="M107" s="21"/>
      <c r="N107" s="112" t="s">
        <v>7</v>
      </c>
      <c r="O107" s="21"/>
      <c r="P107" s="21"/>
      <c r="Q107" s="247" t="str">
        <f>Q1</f>
        <v>JULY 2010</v>
      </c>
    </row>
    <row r="108" spans="1:17" ht="39.75" thickBot="1" thickTop="1">
      <c r="A108" s="113" t="s">
        <v>9</v>
      </c>
      <c r="B108" s="40" t="s">
        <v>10</v>
      </c>
      <c r="C108" s="41" t="s">
        <v>1</v>
      </c>
      <c r="D108" s="41" t="s">
        <v>2</v>
      </c>
      <c r="E108" s="41" t="s">
        <v>3</v>
      </c>
      <c r="F108" s="41" t="s">
        <v>11</v>
      </c>
      <c r="G108" s="43" t="str">
        <f>G5</f>
        <v>FINAL READING 01/08/10</v>
      </c>
      <c r="H108" s="41" t="str">
        <f>H5</f>
        <v>INTIAL READING 01/07/10</v>
      </c>
      <c r="I108" s="41" t="s">
        <v>4</v>
      </c>
      <c r="J108" s="41" t="s">
        <v>5</v>
      </c>
      <c r="K108" s="42" t="s">
        <v>6</v>
      </c>
      <c r="L108" s="43" t="str">
        <f>G5</f>
        <v>FINAL READING 01/08/10</v>
      </c>
      <c r="M108" s="41" t="str">
        <f>H5</f>
        <v>INTIAL READING 01/07/10</v>
      </c>
      <c r="N108" s="41" t="s">
        <v>4</v>
      </c>
      <c r="O108" s="41" t="s">
        <v>5</v>
      </c>
      <c r="P108" s="42" t="s">
        <v>6</v>
      </c>
      <c r="Q108" s="42" t="s">
        <v>330</v>
      </c>
    </row>
    <row r="109" spans="1:16" ht="8.25" customHeight="1" thickBot="1" thickTop="1">
      <c r="A109" s="15"/>
      <c r="B109" s="12"/>
      <c r="C109" s="11"/>
      <c r="D109" s="11"/>
      <c r="E109" s="11"/>
      <c r="F109" s="11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7" ht="15.75" customHeight="1" thickTop="1">
      <c r="A110" s="509"/>
      <c r="B110" s="510" t="s">
        <v>30</v>
      </c>
      <c r="C110" s="484"/>
      <c r="D110" s="468"/>
      <c r="E110" s="468"/>
      <c r="F110" s="468"/>
      <c r="G110" s="117"/>
      <c r="H110" s="28"/>
      <c r="I110" s="28"/>
      <c r="J110" s="28"/>
      <c r="K110" s="29"/>
      <c r="L110" s="117"/>
      <c r="M110" s="28"/>
      <c r="N110" s="28"/>
      <c r="O110" s="28"/>
      <c r="P110" s="29"/>
      <c r="Q110" s="208"/>
    </row>
    <row r="111" spans="1:17" ht="15.75" customHeight="1">
      <c r="A111" s="483">
        <v>1</v>
      </c>
      <c r="B111" s="529" t="s">
        <v>88</v>
      </c>
      <c r="C111" s="504">
        <v>4865092</v>
      </c>
      <c r="D111" s="493" t="s">
        <v>14</v>
      </c>
      <c r="E111" s="493" t="s">
        <v>368</v>
      </c>
      <c r="F111" s="504">
        <v>-100</v>
      </c>
      <c r="G111" s="513">
        <v>3380</v>
      </c>
      <c r="H111" s="514">
        <v>3215</v>
      </c>
      <c r="I111" s="514">
        <f>G111-H111</f>
        <v>165</v>
      </c>
      <c r="J111" s="514">
        <f aca="true" t="shared" si="17" ref="J111:J121">$F111*I111</f>
        <v>-16500</v>
      </c>
      <c r="K111" s="515">
        <f aca="true" t="shared" si="18" ref="K111:K121">J111/1000000</f>
        <v>-0.0165</v>
      </c>
      <c r="L111" s="513">
        <v>6900</v>
      </c>
      <c r="M111" s="514">
        <v>6711</v>
      </c>
      <c r="N111" s="514">
        <f>L111-M111</f>
        <v>189</v>
      </c>
      <c r="O111" s="514">
        <f aca="true" t="shared" si="19" ref="O111:O121">$F111*N111</f>
        <v>-18900</v>
      </c>
      <c r="P111" s="515">
        <f aca="true" t="shared" si="20" ref="P111:P121">O111/1000000</f>
        <v>-0.0189</v>
      </c>
      <c r="Q111" s="209"/>
    </row>
    <row r="112" spans="1:17" ht="16.5">
      <c r="A112" s="483"/>
      <c r="B112" s="530" t="s">
        <v>45</v>
      </c>
      <c r="C112" s="504"/>
      <c r="D112" s="538"/>
      <c r="E112" s="538"/>
      <c r="F112" s="504"/>
      <c r="G112" s="513"/>
      <c r="H112" s="514"/>
      <c r="I112" s="514"/>
      <c r="J112" s="514"/>
      <c r="K112" s="515"/>
      <c r="L112" s="513"/>
      <c r="M112" s="514"/>
      <c r="N112" s="514"/>
      <c r="O112" s="514"/>
      <c r="P112" s="515"/>
      <c r="Q112" s="209"/>
    </row>
    <row r="113" spans="1:17" ht="16.5">
      <c r="A113" s="483">
        <v>2</v>
      </c>
      <c r="B113" s="529" t="s">
        <v>46</v>
      </c>
      <c r="C113" s="504">
        <v>4864954</v>
      </c>
      <c r="D113" s="537" t="s">
        <v>14</v>
      </c>
      <c r="E113" s="493" t="s">
        <v>368</v>
      </c>
      <c r="F113" s="504">
        <v>-1000</v>
      </c>
      <c r="G113" s="513">
        <v>3247</v>
      </c>
      <c r="H113" s="514">
        <v>3239</v>
      </c>
      <c r="I113" s="514">
        <f>G113-H113</f>
        <v>8</v>
      </c>
      <c r="J113" s="514">
        <f t="shared" si="17"/>
        <v>-8000</v>
      </c>
      <c r="K113" s="515">
        <f t="shared" si="18"/>
        <v>-0.008</v>
      </c>
      <c r="L113" s="513">
        <v>3238</v>
      </c>
      <c r="M113" s="514">
        <v>3203</v>
      </c>
      <c r="N113" s="514">
        <f>L113-M113</f>
        <v>35</v>
      </c>
      <c r="O113" s="514">
        <f t="shared" si="19"/>
        <v>-35000</v>
      </c>
      <c r="P113" s="515">
        <f t="shared" si="20"/>
        <v>-0.035</v>
      </c>
      <c r="Q113" s="209"/>
    </row>
    <row r="114" spans="1:17" ht="16.5">
      <c r="A114" s="483">
        <v>3</v>
      </c>
      <c r="B114" s="529" t="s">
        <v>47</v>
      </c>
      <c r="C114" s="504">
        <v>4864955</v>
      </c>
      <c r="D114" s="537" t="s">
        <v>14</v>
      </c>
      <c r="E114" s="493" t="s">
        <v>368</v>
      </c>
      <c r="F114" s="504">
        <v>-1000</v>
      </c>
      <c r="G114" s="513">
        <v>3615</v>
      </c>
      <c r="H114" s="514">
        <v>3602</v>
      </c>
      <c r="I114" s="514">
        <f>G114-H114</f>
        <v>13</v>
      </c>
      <c r="J114" s="514">
        <f t="shared" si="17"/>
        <v>-13000</v>
      </c>
      <c r="K114" s="515">
        <f t="shared" si="18"/>
        <v>-0.013</v>
      </c>
      <c r="L114" s="513">
        <v>3508</v>
      </c>
      <c r="M114" s="514">
        <v>3412</v>
      </c>
      <c r="N114" s="514">
        <f>L114-M114</f>
        <v>96</v>
      </c>
      <c r="O114" s="514">
        <f t="shared" si="19"/>
        <v>-96000</v>
      </c>
      <c r="P114" s="515">
        <f t="shared" si="20"/>
        <v>-0.096</v>
      </c>
      <c r="Q114" s="209"/>
    </row>
    <row r="115" spans="1:17" ht="16.5">
      <c r="A115" s="483">
        <v>4</v>
      </c>
      <c r="B115" s="529" t="s">
        <v>21</v>
      </c>
      <c r="C115" s="504">
        <v>4864840</v>
      </c>
      <c r="D115" s="537" t="s">
        <v>14</v>
      </c>
      <c r="E115" s="493" t="s">
        <v>368</v>
      </c>
      <c r="F115" s="504">
        <v>-1000</v>
      </c>
      <c r="G115" s="513">
        <v>9864</v>
      </c>
      <c r="H115" s="514">
        <v>9851</v>
      </c>
      <c r="I115" s="514">
        <f>G115-H115</f>
        <v>13</v>
      </c>
      <c r="J115" s="514">
        <f t="shared" si="17"/>
        <v>-13000</v>
      </c>
      <c r="K115" s="515">
        <f t="shared" si="18"/>
        <v>-0.013</v>
      </c>
      <c r="L115" s="513">
        <v>5878</v>
      </c>
      <c r="M115" s="514">
        <v>4984</v>
      </c>
      <c r="N115" s="514">
        <f>L115-M115</f>
        <v>894</v>
      </c>
      <c r="O115" s="514">
        <f t="shared" si="19"/>
        <v>-894000</v>
      </c>
      <c r="P115" s="515">
        <f t="shared" si="20"/>
        <v>-0.894</v>
      </c>
      <c r="Q115" s="209"/>
    </row>
    <row r="116" spans="1:17" ht="16.5">
      <c r="A116" s="483">
        <v>5</v>
      </c>
      <c r="B116" s="529" t="s">
        <v>22</v>
      </c>
      <c r="C116" s="504">
        <v>4864841</v>
      </c>
      <c r="D116" s="537" t="s">
        <v>14</v>
      </c>
      <c r="E116" s="493" t="s">
        <v>368</v>
      </c>
      <c r="F116" s="504">
        <v>-1000</v>
      </c>
      <c r="G116" s="513">
        <v>9488</v>
      </c>
      <c r="H116" s="517">
        <v>9462</v>
      </c>
      <c r="I116" s="514">
        <f>G116-H116</f>
        <v>26</v>
      </c>
      <c r="J116" s="514">
        <f t="shared" si="17"/>
        <v>-26000</v>
      </c>
      <c r="K116" s="515">
        <f t="shared" si="18"/>
        <v>-0.026</v>
      </c>
      <c r="L116" s="513">
        <v>8876</v>
      </c>
      <c r="M116" s="517">
        <v>7496</v>
      </c>
      <c r="N116" s="514">
        <f>L116-M116</f>
        <v>1380</v>
      </c>
      <c r="O116" s="514">
        <f t="shared" si="19"/>
        <v>-1380000</v>
      </c>
      <c r="P116" s="515">
        <f t="shared" si="20"/>
        <v>-1.38</v>
      </c>
      <c r="Q116" s="209"/>
    </row>
    <row r="117" spans="1:17" ht="16.5">
      <c r="A117" s="483"/>
      <c r="B117" s="529"/>
      <c r="C117" s="504"/>
      <c r="D117" s="537"/>
      <c r="E117" s="493"/>
      <c r="F117" s="504"/>
      <c r="G117" s="527"/>
      <c r="H117" s="517"/>
      <c r="I117" s="514"/>
      <c r="J117" s="514"/>
      <c r="K117" s="515"/>
      <c r="L117" s="527"/>
      <c r="M117" s="517"/>
      <c r="N117" s="514"/>
      <c r="O117" s="514"/>
      <c r="P117" s="515"/>
      <c r="Q117" s="209"/>
    </row>
    <row r="118" spans="1:17" ht="16.5">
      <c r="A118" s="511"/>
      <c r="B118" s="535" t="s">
        <v>54</v>
      </c>
      <c r="C118" s="478"/>
      <c r="D118" s="544"/>
      <c r="E118" s="544"/>
      <c r="F118" s="512"/>
      <c r="G118" s="527"/>
      <c r="H118" s="327"/>
      <c r="I118" s="514"/>
      <c r="J118" s="514"/>
      <c r="K118" s="515"/>
      <c r="L118" s="527"/>
      <c r="M118" s="327"/>
      <c r="N118" s="514"/>
      <c r="O118" s="514"/>
      <c r="P118" s="515"/>
      <c r="Q118" s="209"/>
    </row>
    <row r="119" spans="1:17" ht="16.5">
      <c r="A119" s="483">
        <v>6</v>
      </c>
      <c r="B119" s="533" t="s">
        <v>55</v>
      </c>
      <c r="C119" s="504">
        <v>4864792</v>
      </c>
      <c r="D119" s="538" t="s">
        <v>14</v>
      </c>
      <c r="E119" s="493" t="s">
        <v>368</v>
      </c>
      <c r="F119" s="504">
        <v>-100</v>
      </c>
      <c r="G119" s="513">
        <v>27611</v>
      </c>
      <c r="H119" s="514">
        <v>27497</v>
      </c>
      <c r="I119" s="514">
        <f>G119-H119</f>
        <v>114</v>
      </c>
      <c r="J119" s="514">
        <f t="shared" si="17"/>
        <v>-11400</v>
      </c>
      <c r="K119" s="515">
        <f t="shared" si="18"/>
        <v>-0.0114</v>
      </c>
      <c r="L119" s="513">
        <v>144979</v>
      </c>
      <c r="M119" s="514">
        <v>137748</v>
      </c>
      <c r="N119" s="514">
        <f>L119-M119</f>
        <v>7231</v>
      </c>
      <c r="O119" s="514">
        <f t="shared" si="19"/>
        <v>-723100</v>
      </c>
      <c r="P119" s="515">
        <f t="shared" si="20"/>
        <v>-0.7231</v>
      </c>
      <c r="Q119" s="209"/>
    </row>
    <row r="120" spans="1:17" ht="16.5">
      <c r="A120" s="483"/>
      <c r="B120" s="531" t="s">
        <v>56</v>
      </c>
      <c r="C120" s="504"/>
      <c r="D120" s="537"/>
      <c r="E120" s="493"/>
      <c r="F120" s="504"/>
      <c r="G120" s="513"/>
      <c r="H120" s="514"/>
      <c r="I120" s="514"/>
      <c r="J120" s="514"/>
      <c r="K120" s="515"/>
      <c r="L120" s="513"/>
      <c r="M120" s="514"/>
      <c r="N120" s="514"/>
      <c r="O120" s="514"/>
      <c r="P120" s="515"/>
      <c r="Q120" s="209"/>
    </row>
    <row r="121" spans="1:17" ht="16.5">
      <c r="A121" s="483">
        <v>7</v>
      </c>
      <c r="B121" s="619" t="s">
        <v>371</v>
      </c>
      <c r="C121" s="504">
        <v>4865170</v>
      </c>
      <c r="D121" s="538" t="s">
        <v>14</v>
      </c>
      <c r="E121" s="493" t="s">
        <v>368</v>
      </c>
      <c r="F121" s="504">
        <v>-1000</v>
      </c>
      <c r="G121" s="513">
        <v>0</v>
      </c>
      <c r="H121" s="514">
        <v>0</v>
      </c>
      <c r="I121" s="514">
        <f>G121-H121</f>
        <v>0</v>
      </c>
      <c r="J121" s="514">
        <f t="shared" si="17"/>
        <v>0</v>
      </c>
      <c r="K121" s="515">
        <f t="shared" si="18"/>
        <v>0</v>
      </c>
      <c r="L121" s="513">
        <v>999975</v>
      </c>
      <c r="M121" s="514">
        <v>999975</v>
      </c>
      <c r="N121" s="514">
        <f>L121-M121</f>
        <v>0</v>
      </c>
      <c r="O121" s="514">
        <f t="shared" si="19"/>
        <v>0</v>
      </c>
      <c r="P121" s="515">
        <f t="shared" si="20"/>
        <v>0</v>
      </c>
      <c r="Q121" s="209"/>
    </row>
    <row r="122" spans="1:17" ht="16.5">
      <c r="A122" s="483"/>
      <c r="B122" s="530" t="s">
        <v>41</v>
      </c>
      <c r="C122" s="504"/>
      <c r="D122" s="538"/>
      <c r="E122" s="493"/>
      <c r="F122" s="504"/>
      <c r="G122" s="513"/>
      <c r="H122" s="514"/>
      <c r="I122" s="514"/>
      <c r="J122" s="514"/>
      <c r="K122" s="515"/>
      <c r="L122" s="513"/>
      <c r="M122" s="514"/>
      <c r="N122" s="514"/>
      <c r="O122" s="514"/>
      <c r="P122" s="515"/>
      <c r="Q122" s="209"/>
    </row>
    <row r="123" spans="1:17" ht="16.5">
      <c r="A123" s="483">
        <v>8</v>
      </c>
      <c r="B123" s="529" t="s">
        <v>390</v>
      </c>
      <c r="C123" s="504">
        <v>4864961</v>
      </c>
      <c r="D123" s="537" t="s">
        <v>14</v>
      </c>
      <c r="E123" s="493" t="s">
        <v>368</v>
      </c>
      <c r="F123" s="504">
        <v>-1000</v>
      </c>
      <c r="G123" s="516">
        <v>991396</v>
      </c>
      <c r="H123" s="517">
        <v>991944</v>
      </c>
      <c r="I123" s="514">
        <f>G123-H123</f>
        <v>-548</v>
      </c>
      <c r="J123" s="514">
        <f>$F123*I123</f>
        <v>548000</v>
      </c>
      <c r="K123" s="515">
        <f>J123/1000000</f>
        <v>0.548</v>
      </c>
      <c r="L123" s="516">
        <v>994247</v>
      </c>
      <c r="M123" s="517">
        <v>994653</v>
      </c>
      <c r="N123" s="514">
        <f>L123-M123</f>
        <v>-406</v>
      </c>
      <c r="O123" s="514">
        <f>$F123*N123</f>
        <v>406000</v>
      </c>
      <c r="P123" s="515">
        <f>O123/1000000</f>
        <v>0.406</v>
      </c>
      <c r="Q123" s="209"/>
    </row>
    <row r="124" spans="1:17" ht="13.5" thickBot="1">
      <c r="A124" s="54"/>
      <c r="B124" s="194"/>
      <c r="C124" s="56"/>
      <c r="D124" s="125"/>
      <c r="E124" s="195"/>
      <c r="F124" s="125"/>
      <c r="G124" s="142"/>
      <c r="H124" s="143"/>
      <c r="I124" s="143"/>
      <c r="J124" s="143"/>
      <c r="K124" s="149"/>
      <c r="L124" s="142"/>
      <c r="M124" s="143"/>
      <c r="N124" s="143"/>
      <c r="O124" s="143"/>
      <c r="P124" s="149"/>
      <c r="Q124" s="210"/>
    </row>
    <row r="125" ht="13.5" thickTop="1"/>
    <row r="126" spans="2:16" ht="18">
      <c r="B126" s="214" t="s">
        <v>331</v>
      </c>
      <c r="K126" s="213">
        <f>SUM(K111:K124)</f>
        <v>0.46010000000000006</v>
      </c>
      <c r="P126" s="213">
        <f>SUM(P111:P124)</f>
        <v>-2.7409999999999997</v>
      </c>
    </row>
    <row r="127" spans="11:16" ht="15.75">
      <c r="K127" s="121"/>
      <c r="P127" s="121"/>
    </row>
    <row r="128" spans="11:16" ht="15.75">
      <c r="K128" s="121"/>
      <c r="P128" s="121"/>
    </row>
    <row r="129" spans="11:16" ht="15.75">
      <c r="K129" s="121"/>
      <c r="P129" s="121"/>
    </row>
    <row r="130" spans="11:16" ht="15.75">
      <c r="K130" s="121"/>
      <c r="P130" s="121"/>
    </row>
    <row r="131" spans="11:16" ht="15.75">
      <c r="K131" s="121"/>
      <c r="P131" s="121"/>
    </row>
    <row r="132" spans="11:16" ht="15.75">
      <c r="K132" s="121"/>
      <c r="P132" s="121"/>
    </row>
    <row r="133" ht="13.5" thickBot="1"/>
    <row r="134" spans="1:17" ht="31.5" customHeight="1">
      <c r="A134" s="197" t="s">
        <v>263</v>
      </c>
      <c r="B134" s="198"/>
      <c r="C134" s="198"/>
      <c r="D134" s="199"/>
      <c r="E134" s="200"/>
      <c r="F134" s="199"/>
      <c r="G134" s="199"/>
      <c r="H134" s="198"/>
      <c r="I134" s="201"/>
      <c r="J134" s="202"/>
      <c r="K134" s="203"/>
      <c r="L134" s="59"/>
      <c r="M134" s="59"/>
      <c r="N134" s="59"/>
      <c r="O134" s="59"/>
      <c r="P134" s="59"/>
      <c r="Q134" s="60"/>
    </row>
    <row r="135" spans="1:17" ht="28.5" customHeight="1">
      <c r="A135" s="204" t="s">
        <v>326</v>
      </c>
      <c r="B135" s="118"/>
      <c r="C135" s="118"/>
      <c r="D135" s="118"/>
      <c r="E135" s="119"/>
      <c r="F135" s="118"/>
      <c r="G135" s="118"/>
      <c r="H135" s="118"/>
      <c r="I135" s="120"/>
      <c r="J135" s="118"/>
      <c r="K135" s="196">
        <f>K100</f>
        <v>-1.5112000000000005</v>
      </c>
      <c r="L135" s="21"/>
      <c r="M135" s="21"/>
      <c r="N135" s="21"/>
      <c r="O135" s="21"/>
      <c r="P135" s="196">
        <f>P100</f>
        <v>8.892900000000001</v>
      </c>
      <c r="Q135" s="61"/>
    </row>
    <row r="136" spans="1:17" ht="28.5" customHeight="1">
      <c r="A136" s="204" t="s">
        <v>327</v>
      </c>
      <c r="B136" s="118"/>
      <c r="C136" s="118"/>
      <c r="D136" s="118"/>
      <c r="E136" s="119"/>
      <c r="F136" s="118"/>
      <c r="G136" s="118"/>
      <c r="H136" s="118"/>
      <c r="I136" s="120"/>
      <c r="J136" s="118"/>
      <c r="K136" s="196">
        <f>K126</f>
        <v>0.46010000000000006</v>
      </c>
      <c r="L136" s="21"/>
      <c r="M136" s="21"/>
      <c r="N136" s="21"/>
      <c r="O136" s="21"/>
      <c r="P136" s="196">
        <f>P126</f>
        <v>-2.7409999999999997</v>
      </c>
      <c r="Q136" s="61"/>
    </row>
    <row r="137" spans="1:17" ht="28.5" customHeight="1">
      <c r="A137" s="204" t="s">
        <v>264</v>
      </c>
      <c r="B137" s="118"/>
      <c r="C137" s="118"/>
      <c r="D137" s="118"/>
      <c r="E137" s="119"/>
      <c r="F137" s="118"/>
      <c r="G137" s="118"/>
      <c r="H137" s="118"/>
      <c r="I137" s="120"/>
      <c r="J137" s="118"/>
      <c r="K137" s="196">
        <f>'ROHTAK ROAD'!K49</f>
        <v>0.0533</v>
      </c>
      <c r="L137" s="21"/>
      <c r="M137" s="21"/>
      <c r="N137" s="21"/>
      <c r="O137" s="21"/>
      <c r="P137" s="196">
        <f>'ROHTAK ROAD'!P49</f>
        <v>1.1516</v>
      </c>
      <c r="Q137" s="61"/>
    </row>
    <row r="138" spans="1:17" ht="27.75" customHeight="1" thickBot="1">
      <c r="A138" s="207" t="s">
        <v>265</v>
      </c>
      <c r="B138" s="205"/>
      <c r="C138" s="205"/>
      <c r="D138" s="205"/>
      <c r="E138" s="205"/>
      <c r="F138" s="205"/>
      <c r="G138" s="205"/>
      <c r="H138" s="205"/>
      <c r="I138" s="205"/>
      <c r="J138" s="205"/>
      <c r="K138" s="206">
        <f>SUM(K135:K137)</f>
        <v>-0.9978000000000004</v>
      </c>
      <c r="L138" s="62"/>
      <c r="M138" s="62"/>
      <c r="N138" s="62"/>
      <c r="O138" s="62"/>
      <c r="P138" s="206">
        <f>SUM(P135:P137)</f>
        <v>7.303500000000001</v>
      </c>
      <c r="Q138" s="215"/>
    </row>
    <row r="142" ht="13.5" thickBot="1">
      <c r="A142" s="328"/>
    </row>
    <row r="143" spans="1:17" ht="12.75">
      <c r="A143" s="312"/>
      <c r="B143" s="313"/>
      <c r="C143" s="313"/>
      <c r="D143" s="313"/>
      <c r="E143" s="313"/>
      <c r="F143" s="313"/>
      <c r="G143" s="313"/>
      <c r="H143" s="59"/>
      <c r="I143" s="59"/>
      <c r="J143" s="59"/>
      <c r="K143" s="59"/>
      <c r="L143" s="59"/>
      <c r="M143" s="59"/>
      <c r="N143" s="59"/>
      <c r="O143" s="59"/>
      <c r="P143" s="59"/>
      <c r="Q143" s="60"/>
    </row>
    <row r="144" spans="1:17" ht="23.25">
      <c r="A144" s="320" t="s">
        <v>349</v>
      </c>
      <c r="B144" s="304"/>
      <c r="C144" s="304"/>
      <c r="D144" s="304"/>
      <c r="E144" s="304"/>
      <c r="F144" s="304"/>
      <c r="G144" s="304"/>
      <c r="H144" s="21"/>
      <c r="I144" s="21"/>
      <c r="J144" s="21"/>
      <c r="K144" s="21"/>
      <c r="L144" s="21"/>
      <c r="M144" s="21"/>
      <c r="N144" s="21"/>
      <c r="O144" s="21"/>
      <c r="P144" s="21"/>
      <c r="Q144" s="61"/>
    </row>
    <row r="145" spans="1:17" ht="12.75">
      <c r="A145" s="314"/>
      <c r="B145" s="304"/>
      <c r="C145" s="304"/>
      <c r="D145" s="304"/>
      <c r="E145" s="304"/>
      <c r="F145" s="304"/>
      <c r="G145" s="304"/>
      <c r="H145" s="21"/>
      <c r="I145" s="21"/>
      <c r="J145" s="21"/>
      <c r="K145" s="21"/>
      <c r="L145" s="21"/>
      <c r="M145" s="21"/>
      <c r="N145" s="21"/>
      <c r="O145" s="21"/>
      <c r="P145" s="21"/>
      <c r="Q145" s="61"/>
    </row>
    <row r="146" spans="1:17" ht="12.75">
      <c r="A146" s="315"/>
      <c r="B146" s="316"/>
      <c r="C146" s="316"/>
      <c r="D146" s="316"/>
      <c r="E146" s="316"/>
      <c r="F146" s="316"/>
      <c r="G146" s="316"/>
      <c r="H146" s="21"/>
      <c r="I146" s="21"/>
      <c r="J146" s="21"/>
      <c r="K146" s="344" t="s">
        <v>361</v>
      </c>
      <c r="L146" s="21"/>
      <c r="M146" s="21"/>
      <c r="N146" s="21"/>
      <c r="O146" s="21"/>
      <c r="P146" s="344" t="s">
        <v>362</v>
      </c>
      <c r="Q146" s="61"/>
    </row>
    <row r="147" spans="1:17" ht="12.75">
      <c r="A147" s="317"/>
      <c r="B147" s="180"/>
      <c r="C147" s="180"/>
      <c r="D147" s="180"/>
      <c r="E147" s="180"/>
      <c r="F147" s="180"/>
      <c r="G147" s="180"/>
      <c r="H147" s="21"/>
      <c r="I147" s="21"/>
      <c r="J147" s="21"/>
      <c r="K147" s="21"/>
      <c r="L147" s="21"/>
      <c r="M147" s="21"/>
      <c r="N147" s="21"/>
      <c r="O147" s="21"/>
      <c r="P147" s="21"/>
      <c r="Q147" s="61"/>
    </row>
    <row r="148" spans="1:17" ht="12.75">
      <c r="A148" s="317"/>
      <c r="B148" s="180"/>
      <c r="C148" s="180"/>
      <c r="D148" s="180"/>
      <c r="E148" s="180"/>
      <c r="F148" s="180"/>
      <c r="G148" s="180"/>
      <c r="H148" s="21"/>
      <c r="I148" s="21"/>
      <c r="J148" s="21"/>
      <c r="K148" s="21"/>
      <c r="L148" s="21"/>
      <c r="M148" s="21"/>
      <c r="N148" s="21"/>
      <c r="O148" s="21"/>
      <c r="P148" s="21"/>
      <c r="Q148" s="61"/>
    </row>
    <row r="149" spans="1:17" ht="24.75" customHeight="1">
      <c r="A149" s="321" t="s">
        <v>352</v>
      </c>
      <c r="B149" s="305"/>
      <c r="C149" s="305"/>
      <c r="D149" s="306"/>
      <c r="E149" s="306"/>
      <c r="F149" s="307"/>
      <c r="G149" s="306"/>
      <c r="H149" s="21"/>
      <c r="I149" s="21"/>
      <c r="J149" s="21"/>
      <c r="K149" s="326">
        <f>K138</f>
        <v>-0.9978000000000004</v>
      </c>
      <c r="L149" s="306" t="s">
        <v>350</v>
      </c>
      <c r="M149" s="21"/>
      <c r="N149" s="21"/>
      <c r="O149" s="21"/>
      <c r="P149" s="326">
        <f>P138</f>
        <v>7.303500000000001</v>
      </c>
      <c r="Q149" s="329" t="s">
        <v>350</v>
      </c>
    </row>
    <row r="150" spans="1:17" ht="15">
      <c r="A150" s="322"/>
      <c r="B150" s="308"/>
      <c r="C150" s="308"/>
      <c r="D150" s="304"/>
      <c r="E150" s="304"/>
      <c r="F150" s="309"/>
      <c r="G150" s="304"/>
      <c r="H150" s="21"/>
      <c r="I150" s="21"/>
      <c r="J150" s="21"/>
      <c r="K150" s="327"/>
      <c r="L150" s="304"/>
      <c r="M150" s="21"/>
      <c r="N150" s="21"/>
      <c r="O150" s="21"/>
      <c r="P150" s="327"/>
      <c r="Q150" s="330"/>
    </row>
    <row r="151" spans="1:17" ht="22.5" customHeight="1">
      <c r="A151" s="323" t="s">
        <v>351</v>
      </c>
      <c r="B151" s="310"/>
      <c r="C151" s="53"/>
      <c r="D151" s="304"/>
      <c r="E151" s="304"/>
      <c r="F151" s="311"/>
      <c r="G151" s="306"/>
      <c r="H151" s="21"/>
      <c r="I151" s="21"/>
      <c r="J151" s="21"/>
      <c r="K151" s="327">
        <f>-'STEPPED UP GENCO'!K47</f>
        <v>0.1016039376</v>
      </c>
      <c r="L151" s="306" t="s">
        <v>350</v>
      </c>
      <c r="M151" s="21"/>
      <c r="N151" s="21"/>
      <c r="O151" s="21"/>
      <c r="P151" s="327">
        <f>-'STEPPED UP GENCO'!P47</f>
        <v>-2.7744945048000007</v>
      </c>
      <c r="Q151" s="329" t="s">
        <v>350</v>
      </c>
    </row>
    <row r="152" spans="1:17" ht="12.75">
      <c r="A152" s="318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12.75">
      <c r="A153" s="318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318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20.25">
      <c r="A155" s="318"/>
      <c r="B155" s="21"/>
      <c r="C155" s="21"/>
      <c r="D155" s="21"/>
      <c r="E155" s="21"/>
      <c r="F155" s="21"/>
      <c r="G155" s="21"/>
      <c r="H155" s="305"/>
      <c r="I155" s="305"/>
      <c r="J155" s="324" t="s">
        <v>353</v>
      </c>
      <c r="K155" s="545">
        <f>SUM(K149:K154)</f>
        <v>-0.8961960624000004</v>
      </c>
      <c r="L155" s="305" t="s">
        <v>350</v>
      </c>
      <c r="M155" s="180"/>
      <c r="N155" s="21"/>
      <c r="O155" s="21"/>
      <c r="P155" s="545">
        <f>SUM(P149:P154)</f>
        <v>4.529005495200001</v>
      </c>
      <c r="Q155" s="546" t="s">
        <v>350</v>
      </c>
    </row>
    <row r="156" spans="1:17" ht="13.5" thickBot="1">
      <c r="A156" s="319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215"/>
    </row>
  </sheetData>
  <sheetProtection/>
  <printOptions horizontalCentered="1"/>
  <pageMargins left="0.39" right="0.25" top="0.36" bottom="0.54" header="0.38" footer="0.5"/>
  <pageSetup horizontalDpi="300" verticalDpi="300" orientation="landscape" scale="63" r:id="rId1"/>
  <rowBreaks count="2" manualBreakCount="2">
    <brk id="51" max="21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"/>
  <sheetViews>
    <sheetView view="pageBreakPreview" zoomScale="70" zoomScaleNormal="85" zoomScaleSheetLayoutView="70" zoomScalePageLayoutView="0" workbookViewId="0" topLeftCell="A1">
      <pane xSplit="6" ySplit="6" topLeftCell="G90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111" sqref="G111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9.57421875" style="0" customWidth="1"/>
    <col min="7" max="7" width="12.57421875" style="0" customWidth="1"/>
    <col min="8" max="8" width="12.421875" style="0" customWidth="1"/>
    <col min="9" max="9" width="9.5742187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5.00390625" style="0" customWidth="1"/>
  </cols>
  <sheetData>
    <row r="1" ht="26.25">
      <c r="A1" s="1" t="s">
        <v>257</v>
      </c>
    </row>
    <row r="2" spans="1:18" ht="15">
      <c r="A2" s="2" t="s">
        <v>258</v>
      </c>
      <c r="K2" s="58"/>
      <c r="Q2" s="353" t="str">
        <f>NDPL!$Q$1</f>
        <v>JULY 2010</v>
      </c>
      <c r="R2" s="353"/>
    </row>
    <row r="3" ht="23.25">
      <c r="A3" s="3" t="s">
        <v>92</v>
      </c>
    </row>
    <row r="4" spans="1:16" ht="18.75" thickBot="1">
      <c r="A4" s="122" t="s">
        <v>266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01/08/10</v>
      </c>
      <c r="H5" s="41" t="str">
        <f>NDPL!H5</f>
        <v>INTIAL READING 01/07/10</v>
      </c>
      <c r="I5" s="41" t="s">
        <v>4</v>
      </c>
      <c r="J5" s="41" t="s">
        <v>5</v>
      </c>
      <c r="K5" s="41" t="s">
        <v>6</v>
      </c>
      <c r="L5" s="43" t="str">
        <f>NDPL!G5</f>
        <v>FINAL READING 01/08/10</v>
      </c>
      <c r="M5" s="41" t="str">
        <f>NDPL!H5</f>
        <v>INTIAL READING 01/07/10</v>
      </c>
      <c r="N5" s="41" t="s">
        <v>4</v>
      </c>
      <c r="O5" s="41" t="s">
        <v>5</v>
      </c>
      <c r="P5" s="41" t="s">
        <v>6</v>
      </c>
      <c r="Q5" s="42" t="s">
        <v>330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555"/>
      <c r="B7" s="556" t="s">
        <v>150</v>
      </c>
      <c r="C7" s="540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208"/>
    </row>
    <row r="8" spans="1:17" ht="15.75" customHeight="1">
      <c r="A8" s="557">
        <v>1</v>
      </c>
      <c r="B8" s="558" t="s">
        <v>93</v>
      </c>
      <c r="C8" s="563">
        <v>4865098</v>
      </c>
      <c r="D8" s="48" t="s">
        <v>14</v>
      </c>
      <c r="E8" s="49" t="s">
        <v>368</v>
      </c>
      <c r="F8" s="572">
        <v>100</v>
      </c>
      <c r="G8" s="592">
        <v>999998</v>
      </c>
      <c r="H8" s="413">
        <v>999998</v>
      </c>
      <c r="I8" s="593">
        <f>G8-H8</f>
        <v>0</v>
      </c>
      <c r="J8" s="593">
        <f>$F8*I8</f>
        <v>0</v>
      </c>
      <c r="K8" s="593">
        <f aca="true" t="shared" si="0" ref="K8:K48">J8/1000000</f>
        <v>0</v>
      </c>
      <c r="L8" s="594">
        <v>37954</v>
      </c>
      <c r="M8" s="593">
        <v>37954</v>
      </c>
      <c r="N8" s="593">
        <f>L8-M8</f>
        <v>0</v>
      </c>
      <c r="O8" s="593">
        <f>$F8*N8</f>
        <v>0</v>
      </c>
      <c r="P8" s="593">
        <f aca="true" t="shared" si="1" ref="P8:P48">O8/1000000</f>
        <v>0</v>
      </c>
      <c r="Q8" s="209"/>
    </row>
    <row r="9" spans="1:17" ht="15.75" customHeight="1">
      <c r="A9" s="557">
        <v>2</v>
      </c>
      <c r="B9" s="558" t="s">
        <v>94</v>
      </c>
      <c r="C9" s="563">
        <v>4865161</v>
      </c>
      <c r="D9" s="48" t="s">
        <v>14</v>
      </c>
      <c r="E9" s="49" t="s">
        <v>368</v>
      </c>
      <c r="F9" s="572">
        <v>100</v>
      </c>
      <c r="G9" s="592">
        <v>999301</v>
      </c>
      <c r="H9" s="413">
        <v>999327</v>
      </c>
      <c r="I9" s="593">
        <f aca="true" t="shared" si="2" ref="I9:I14">G9-H9</f>
        <v>-26</v>
      </c>
      <c r="J9" s="593">
        <f aca="true" t="shared" si="3" ref="J9:J48">$F9*I9</f>
        <v>-2600</v>
      </c>
      <c r="K9" s="593">
        <f t="shared" si="0"/>
        <v>-0.0026</v>
      </c>
      <c r="L9" s="594">
        <v>63724</v>
      </c>
      <c r="M9" s="593">
        <v>64163</v>
      </c>
      <c r="N9" s="593">
        <f aca="true" t="shared" si="4" ref="N9:N14">L9-M9</f>
        <v>-439</v>
      </c>
      <c r="O9" s="593">
        <f aca="true" t="shared" si="5" ref="O9:O48">$F9*N9</f>
        <v>-43900</v>
      </c>
      <c r="P9" s="593">
        <f t="shared" si="1"/>
        <v>-0.0439</v>
      </c>
      <c r="Q9" s="209"/>
    </row>
    <row r="10" spans="1:17" ht="15.75" customHeight="1">
      <c r="A10" s="557">
        <v>3</v>
      </c>
      <c r="B10" s="558" t="s">
        <v>95</v>
      </c>
      <c r="C10" s="563">
        <v>4865099</v>
      </c>
      <c r="D10" s="48" t="s">
        <v>14</v>
      </c>
      <c r="E10" s="49" t="s">
        <v>368</v>
      </c>
      <c r="F10" s="572">
        <v>100</v>
      </c>
      <c r="G10" s="592">
        <v>186</v>
      </c>
      <c r="H10" s="593">
        <v>186</v>
      </c>
      <c r="I10" s="593">
        <f t="shared" si="2"/>
        <v>0</v>
      </c>
      <c r="J10" s="593">
        <f t="shared" si="3"/>
        <v>0</v>
      </c>
      <c r="K10" s="593">
        <f t="shared" si="0"/>
        <v>0</v>
      </c>
      <c r="L10" s="594">
        <v>994885</v>
      </c>
      <c r="M10" s="593">
        <v>992565</v>
      </c>
      <c r="N10" s="593">
        <f t="shared" si="4"/>
        <v>2320</v>
      </c>
      <c r="O10" s="593">
        <f t="shared" si="5"/>
        <v>232000</v>
      </c>
      <c r="P10" s="593">
        <f t="shared" si="1"/>
        <v>0.232</v>
      </c>
      <c r="Q10" s="209"/>
    </row>
    <row r="11" spans="1:17" ht="15.75" customHeight="1">
      <c r="A11" s="557">
        <v>4</v>
      </c>
      <c r="B11" s="558" t="s">
        <v>96</v>
      </c>
      <c r="C11" s="563">
        <v>4865162</v>
      </c>
      <c r="D11" s="48" t="s">
        <v>14</v>
      </c>
      <c r="E11" s="49" t="s">
        <v>368</v>
      </c>
      <c r="F11" s="572">
        <v>100</v>
      </c>
      <c r="G11" s="592">
        <v>9551</v>
      </c>
      <c r="H11" s="593">
        <v>7711</v>
      </c>
      <c r="I11" s="593">
        <f t="shared" si="2"/>
        <v>1840</v>
      </c>
      <c r="J11" s="593">
        <f t="shared" si="3"/>
        <v>184000</v>
      </c>
      <c r="K11" s="593">
        <f t="shared" si="0"/>
        <v>0.184</v>
      </c>
      <c r="L11" s="594">
        <v>23346</v>
      </c>
      <c r="M11" s="593">
        <v>17037</v>
      </c>
      <c r="N11" s="593">
        <f t="shared" si="4"/>
        <v>6309</v>
      </c>
      <c r="O11" s="593">
        <f t="shared" si="5"/>
        <v>630900</v>
      </c>
      <c r="P11" s="593">
        <f t="shared" si="1"/>
        <v>0.6309</v>
      </c>
      <c r="Q11" s="209"/>
    </row>
    <row r="12" spans="1:17" ht="15.75" customHeight="1">
      <c r="A12" s="557">
        <v>5</v>
      </c>
      <c r="B12" s="558" t="s">
        <v>97</v>
      </c>
      <c r="C12" s="563">
        <v>4865100</v>
      </c>
      <c r="D12" s="48" t="s">
        <v>14</v>
      </c>
      <c r="E12" s="49" t="s">
        <v>368</v>
      </c>
      <c r="F12" s="572">
        <v>100</v>
      </c>
      <c r="G12" s="592">
        <v>429</v>
      </c>
      <c r="H12" s="413">
        <v>522</v>
      </c>
      <c r="I12" s="593">
        <f t="shared" si="2"/>
        <v>-93</v>
      </c>
      <c r="J12" s="593">
        <f t="shared" si="3"/>
        <v>-9300</v>
      </c>
      <c r="K12" s="593">
        <f t="shared" si="0"/>
        <v>-0.0093</v>
      </c>
      <c r="L12" s="594">
        <v>996533</v>
      </c>
      <c r="M12" s="413">
        <v>996491</v>
      </c>
      <c r="N12" s="593">
        <f t="shared" si="4"/>
        <v>42</v>
      </c>
      <c r="O12" s="593">
        <f t="shared" si="5"/>
        <v>4200</v>
      </c>
      <c r="P12" s="593">
        <f t="shared" si="1"/>
        <v>0.0042</v>
      </c>
      <c r="Q12" s="209"/>
    </row>
    <row r="13" spans="1:17" ht="15.75" customHeight="1">
      <c r="A13" s="557">
        <v>6</v>
      </c>
      <c r="B13" s="558" t="s">
        <v>98</v>
      </c>
      <c r="C13" s="563">
        <v>4865101</v>
      </c>
      <c r="D13" s="48" t="s">
        <v>14</v>
      </c>
      <c r="E13" s="49" t="s">
        <v>368</v>
      </c>
      <c r="F13" s="572">
        <v>100</v>
      </c>
      <c r="G13" s="592">
        <v>3373</v>
      </c>
      <c r="H13" s="413">
        <v>1091</v>
      </c>
      <c r="I13" s="593">
        <f t="shared" si="2"/>
        <v>2282</v>
      </c>
      <c r="J13" s="593">
        <f t="shared" si="3"/>
        <v>228200</v>
      </c>
      <c r="K13" s="593">
        <f t="shared" si="0"/>
        <v>0.2282</v>
      </c>
      <c r="L13" s="594">
        <v>58557</v>
      </c>
      <c r="M13" s="413">
        <v>57720</v>
      </c>
      <c r="N13" s="593">
        <f t="shared" si="4"/>
        <v>837</v>
      </c>
      <c r="O13" s="593">
        <f t="shared" si="5"/>
        <v>83700</v>
      </c>
      <c r="P13" s="593">
        <f t="shared" si="1"/>
        <v>0.0837</v>
      </c>
      <c r="Q13" s="209"/>
    </row>
    <row r="14" spans="1:17" ht="15.75" customHeight="1">
      <c r="A14" s="557">
        <v>7</v>
      </c>
      <c r="B14" s="558" t="s">
        <v>99</v>
      </c>
      <c r="C14" s="563">
        <v>4865102</v>
      </c>
      <c r="D14" s="48" t="s">
        <v>14</v>
      </c>
      <c r="E14" s="49" t="s">
        <v>368</v>
      </c>
      <c r="F14" s="572">
        <v>100</v>
      </c>
      <c r="G14" s="592">
        <v>999735</v>
      </c>
      <c r="H14" s="413">
        <v>999760</v>
      </c>
      <c r="I14" s="593">
        <f t="shared" si="2"/>
        <v>-25</v>
      </c>
      <c r="J14" s="593">
        <f t="shared" si="3"/>
        <v>-2500</v>
      </c>
      <c r="K14" s="593">
        <f t="shared" si="0"/>
        <v>-0.0025</v>
      </c>
      <c r="L14" s="594">
        <v>45630</v>
      </c>
      <c r="M14" s="413">
        <v>48149</v>
      </c>
      <c r="N14" s="593">
        <f t="shared" si="4"/>
        <v>-2519</v>
      </c>
      <c r="O14" s="593">
        <f t="shared" si="5"/>
        <v>-251900</v>
      </c>
      <c r="P14" s="593">
        <f t="shared" si="1"/>
        <v>-0.2519</v>
      </c>
      <c r="Q14" s="209"/>
    </row>
    <row r="15" spans="1:17" ht="15.75" customHeight="1">
      <c r="A15" s="557"/>
      <c r="B15" s="560" t="s">
        <v>12</v>
      </c>
      <c r="C15" s="563"/>
      <c r="D15" s="48"/>
      <c r="E15" s="48"/>
      <c r="F15" s="572"/>
      <c r="G15" s="592"/>
      <c r="H15" s="413"/>
      <c r="I15" s="593"/>
      <c r="J15" s="593"/>
      <c r="K15" s="593"/>
      <c r="L15" s="594"/>
      <c r="M15" s="593"/>
      <c r="N15" s="593"/>
      <c r="O15" s="593"/>
      <c r="P15" s="593"/>
      <c r="Q15" s="209"/>
    </row>
    <row r="16" spans="1:17" ht="15.75" customHeight="1">
      <c r="A16" s="557">
        <v>8</v>
      </c>
      <c r="B16" s="558" t="s">
        <v>100</v>
      </c>
      <c r="C16" s="563">
        <v>4864831</v>
      </c>
      <c r="D16" s="48" t="s">
        <v>14</v>
      </c>
      <c r="E16" s="49" t="s">
        <v>368</v>
      </c>
      <c r="F16" s="572">
        <v>1000</v>
      </c>
      <c r="G16" s="592">
        <v>999942</v>
      </c>
      <c r="H16" s="413">
        <v>999942</v>
      </c>
      <c r="I16" s="593">
        <f aca="true" t="shared" si="6" ref="I16:I48">G16-H16</f>
        <v>0</v>
      </c>
      <c r="J16" s="593">
        <f t="shared" si="3"/>
        <v>0</v>
      </c>
      <c r="K16" s="593">
        <f t="shared" si="0"/>
        <v>0</v>
      </c>
      <c r="L16" s="594">
        <v>2440</v>
      </c>
      <c r="M16" s="413">
        <v>2529</v>
      </c>
      <c r="N16" s="593">
        <f aca="true" t="shared" si="7" ref="N16:N48">L16-M16</f>
        <v>-89</v>
      </c>
      <c r="O16" s="593">
        <f t="shared" si="5"/>
        <v>-89000</v>
      </c>
      <c r="P16" s="593">
        <f t="shared" si="1"/>
        <v>-0.089</v>
      </c>
      <c r="Q16" s="209"/>
    </row>
    <row r="17" spans="1:17" ht="15.75" customHeight="1">
      <c r="A17" s="557">
        <v>9</v>
      </c>
      <c r="B17" s="558" t="s">
        <v>132</v>
      </c>
      <c r="C17" s="563">
        <v>4864832</v>
      </c>
      <c r="D17" s="48" t="s">
        <v>14</v>
      </c>
      <c r="E17" s="49" t="s">
        <v>368</v>
      </c>
      <c r="F17" s="572">
        <v>1000</v>
      </c>
      <c r="G17" s="592">
        <v>81</v>
      </c>
      <c r="H17" s="413">
        <v>81</v>
      </c>
      <c r="I17" s="593">
        <f t="shared" si="6"/>
        <v>0</v>
      </c>
      <c r="J17" s="593">
        <f t="shared" si="3"/>
        <v>0</v>
      </c>
      <c r="K17" s="593">
        <f t="shared" si="0"/>
        <v>0</v>
      </c>
      <c r="L17" s="594">
        <v>836</v>
      </c>
      <c r="M17" s="413">
        <v>1174</v>
      </c>
      <c r="N17" s="593">
        <f t="shared" si="7"/>
        <v>-338</v>
      </c>
      <c r="O17" s="593">
        <f t="shared" si="5"/>
        <v>-338000</v>
      </c>
      <c r="P17" s="593">
        <f t="shared" si="1"/>
        <v>-0.338</v>
      </c>
      <c r="Q17" s="209"/>
    </row>
    <row r="18" spans="1:17" ht="15.75" customHeight="1">
      <c r="A18" s="557">
        <v>10</v>
      </c>
      <c r="B18" s="558" t="s">
        <v>101</v>
      </c>
      <c r="C18" s="563">
        <v>4864833</v>
      </c>
      <c r="D18" s="48" t="s">
        <v>14</v>
      </c>
      <c r="E18" s="49" t="s">
        <v>368</v>
      </c>
      <c r="F18" s="572">
        <v>1000</v>
      </c>
      <c r="G18" s="592">
        <v>237</v>
      </c>
      <c r="H18" s="413">
        <v>237</v>
      </c>
      <c r="I18" s="593">
        <f t="shared" si="6"/>
        <v>0</v>
      </c>
      <c r="J18" s="593">
        <f t="shared" si="3"/>
        <v>0</v>
      </c>
      <c r="K18" s="593">
        <f t="shared" si="0"/>
        <v>0</v>
      </c>
      <c r="L18" s="594">
        <v>2597</v>
      </c>
      <c r="M18" s="413">
        <v>2468</v>
      </c>
      <c r="N18" s="593">
        <f t="shared" si="7"/>
        <v>129</v>
      </c>
      <c r="O18" s="593">
        <f t="shared" si="5"/>
        <v>129000</v>
      </c>
      <c r="P18" s="593">
        <f t="shared" si="1"/>
        <v>0.129</v>
      </c>
      <c r="Q18" s="209"/>
    </row>
    <row r="19" spans="1:17" ht="15.75" customHeight="1">
      <c r="A19" s="557">
        <v>11</v>
      </c>
      <c r="B19" s="558" t="s">
        <v>102</v>
      </c>
      <c r="C19" s="563">
        <v>4864834</v>
      </c>
      <c r="D19" s="48" t="s">
        <v>14</v>
      </c>
      <c r="E19" s="49" t="s">
        <v>368</v>
      </c>
      <c r="F19" s="572">
        <v>1000</v>
      </c>
      <c r="G19" s="592">
        <v>220</v>
      </c>
      <c r="H19" s="413">
        <v>220</v>
      </c>
      <c r="I19" s="593">
        <f t="shared" si="6"/>
        <v>0</v>
      </c>
      <c r="J19" s="593">
        <f t="shared" si="3"/>
        <v>0</v>
      </c>
      <c r="K19" s="593">
        <f t="shared" si="0"/>
        <v>0</v>
      </c>
      <c r="L19" s="594">
        <v>1390</v>
      </c>
      <c r="M19" s="413">
        <v>1272</v>
      </c>
      <c r="N19" s="593">
        <f t="shared" si="7"/>
        <v>118</v>
      </c>
      <c r="O19" s="593">
        <f t="shared" si="5"/>
        <v>118000</v>
      </c>
      <c r="P19" s="593">
        <f t="shared" si="1"/>
        <v>0.118</v>
      </c>
      <c r="Q19" s="209"/>
    </row>
    <row r="20" spans="1:17" ht="15.75" customHeight="1">
      <c r="A20" s="557">
        <v>12</v>
      </c>
      <c r="B20" s="493" t="s">
        <v>103</v>
      </c>
      <c r="C20" s="563">
        <v>4864835</v>
      </c>
      <c r="D20" s="52" t="s">
        <v>14</v>
      </c>
      <c r="E20" s="49" t="s">
        <v>368</v>
      </c>
      <c r="F20" s="572">
        <v>1000</v>
      </c>
      <c r="G20" s="592">
        <v>290</v>
      </c>
      <c r="H20" s="413">
        <v>290</v>
      </c>
      <c r="I20" s="593">
        <f t="shared" si="6"/>
        <v>0</v>
      </c>
      <c r="J20" s="593">
        <f t="shared" si="3"/>
        <v>0</v>
      </c>
      <c r="K20" s="593">
        <f t="shared" si="0"/>
        <v>0</v>
      </c>
      <c r="L20" s="594">
        <v>998581</v>
      </c>
      <c r="M20" s="413">
        <v>998663</v>
      </c>
      <c r="N20" s="593">
        <f t="shared" si="7"/>
        <v>-82</v>
      </c>
      <c r="O20" s="593">
        <f t="shared" si="5"/>
        <v>-82000</v>
      </c>
      <c r="P20" s="593">
        <f t="shared" si="1"/>
        <v>-0.082</v>
      </c>
      <c r="Q20" s="209"/>
    </row>
    <row r="21" spans="1:17" ht="15.75" customHeight="1">
      <c r="A21" s="557">
        <v>13</v>
      </c>
      <c r="B21" s="558" t="s">
        <v>104</v>
      </c>
      <c r="C21" s="563">
        <v>4864836</v>
      </c>
      <c r="D21" s="48" t="s">
        <v>14</v>
      </c>
      <c r="E21" s="49" t="s">
        <v>368</v>
      </c>
      <c r="F21" s="572">
        <v>1000</v>
      </c>
      <c r="G21" s="592">
        <v>30</v>
      </c>
      <c r="H21" s="413">
        <v>30</v>
      </c>
      <c r="I21" s="593">
        <f t="shared" si="6"/>
        <v>0</v>
      </c>
      <c r="J21" s="593">
        <f t="shared" si="3"/>
        <v>0</v>
      </c>
      <c r="K21" s="593">
        <f t="shared" si="0"/>
        <v>0</v>
      </c>
      <c r="L21" s="594">
        <v>12650</v>
      </c>
      <c r="M21" s="413">
        <v>12509</v>
      </c>
      <c r="N21" s="593">
        <f t="shared" si="7"/>
        <v>141</v>
      </c>
      <c r="O21" s="593">
        <f t="shared" si="5"/>
        <v>141000</v>
      </c>
      <c r="P21" s="593">
        <f t="shared" si="1"/>
        <v>0.141</v>
      </c>
      <c r="Q21" s="209"/>
    </row>
    <row r="22" spans="1:17" ht="15.75" customHeight="1">
      <c r="A22" s="557">
        <v>14</v>
      </c>
      <c r="B22" s="558" t="s">
        <v>105</v>
      </c>
      <c r="C22" s="563">
        <v>4864837</v>
      </c>
      <c r="D22" s="48" t="s">
        <v>14</v>
      </c>
      <c r="E22" s="49" t="s">
        <v>368</v>
      </c>
      <c r="F22" s="572">
        <v>1000</v>
      </c>
      <c r="G22" s="592">
        <v>111</v>
      </c>
      <c r="H22" s="413">
        <v>111</v>
      </c>
      <c r="I22" s="593">
        <f t="shared" si="6"/>
        <v>0</v>
      </c>
      <c r="J22" s="593">
        <f t="shared" si="3"/>
        <v>0</v>
      </c>
      <c r="K22" s="593">
        <f t="shared" si="0"/>
        <v>0</v>
      </c>
      <c r="L22" s="594">
        <v>30923</v>
      </c>
      <c r="M22" s="413">
        <v>29764</v>
      </c>
      <c r="N22" s="593">
        <f t="shared" si="7"/>
        <v>1159</v>
      </c>
      <c r="O22" s="593">
        <f t="shared" si="5"/>
        <v>1159000</v>
      </c>
      <c r="P22" s="413">
        <f t="shared" si="1"/>
        <v>1.159</v>
      </c>
      <c r="Q22" s="209"/>
    </row>
    <row r="23" spans="1:17" ht="15.75" customHeight="1">
      <c r="A23" s="557">
        <v>15</v>
      </c>
      <c r="B23" s="558" t="s">
        <v>106</v>
      </c>
      <c r="C23" s="563">
        <v>4864838</v>
      </c>
      <c r="D23" s="48" t="s">
        <v>14</v>
      </c>
      <c r="E23" s="49" t="s">
        <v>368</v>
      </c>
      <c r="F23" s="572">
        <v>1000</v>
      </c>
      <c r="G23" s="592">
        <v>263</v>
      </c>
      <c r="H23" s="413">
        <v>263</v>
      </c>
      <c r="I23" s="593">
        <f t="shared" si="6"/>
        <v>0</v>
      </c>
      <c r="J23" s="593">
        <f t="shared" si="3"/>
        <v>0</v>
      </c>
      <c r="K23" s="593">
        <f t="shared" si="0"/>
        <v>0</v>
      </c>
      <c r="L23" s="594">
        <v>4464</v>
      </c>
      <c r="M23" s="413">
        <v>3817</v>
      </c>
      <c r="N23" s="593">
        <f t="shared" si="7"/>
        <v>647</v>
      </c>
      <c r="O23" s="593">
        <f t="shared" si="5"/>
        <v>647000</v>
      </c>
      <c r="P23" s="593">
        <f t="shared" si="1"/>
        <v>0.647</v>
      </c>
      <c r="Q23" s="209"/>
    </row>
    <row r="24" spans="1:17" ht="15.75" customHeight="1">
      <c r="A24" s="557">
        <v>16</v>
      </c>
      <c r="B24" s="558" t="s">
        <v>130</v>
      </c>
      <c r="C24" s="563">
        <v>4864839</v>
      </c>
      <c r="D24" s="48" t="s">
        <v>14</v>
      </c>
      <c r="E24" s="49" t="s">
        <v>368</v>
      </c>
      <c r="F24" s="572">
        <v>1000</v>
      </c>
      <c r="G24" s="592">
        <v>273</v>
      </c>
      <c r="H24" s="413">
        <v>273</v>
      </c>
      <c r="I24" s="593">
        <f t="shared" si="6"/>
        <v>0</v>
      </c>
      <c r="J24" s="593">
        <f t="shared" si="3"/>
        <v>0</v>
      </c>
      <c r="K24" s="593">
        <f t="shared" si="0"/>
        <v>0</v>
      </c>
      <c r="L24" s="594">
        <v>4211</v>
      </c>
      <c r="M24" s="413">
        <v>3939</v>
      </c>
      <c r="N24" s="593">
        <f t="shared" si="7"/>
        <v>272</v>
      </c>
      <c r="O24" s="593">
        <f t="shared" si="5"/>
        <v>272000</v>
      </c>
      <c r="P24" s="593">
        <f t="shared" si="1"/>
        <v>0.272</v>
      </c>
      <c r="Q24" s="209"/>
    </row>
    <row r="25" spans="1:17" ht="15.75" customHeight="1">
      <c r="A25" s="557">
        <v>17</v>
      </c>
      <c r="B25" s="558" t="s">
        <v>133</v>
      </c>
      <c r="C25" s="563">
        <v>4864786</v>
      </c>
      <c r="D25" s="48" t="s">
        <v>14</v>
      </c>
      <c r="E25" s="49" t="s">
        <v>368</v>
      </c>
      <c r="F25" s="572">
        <v>100</v>
      </c>
      <c r="G25" s="592">
        <v>26433</v>
      </c>
      <c r="H25" s="413">
        <v>26327</v>
      </c>
      <c r="I25" s="593">
        <f t="shared" si="6"/>
        <v>106</v>
      </c>
      <c r="J25" s="593">
        <f t="shared" si="3"/>
        <v>10600</v>
      </c>
      <c r="K25" s="593">
        <f t="shared" si="0"/>
        <v>0.0106</v>
      </c>
      <c r="L25" s="594">
        <v>416</v>
      </c>
      <c r="M25" s="413">
        <v>398</v>
      </c>
      <c r="N25" s="593">
        <f t="shared" si="7"/>
        <v>18</v>
      </c>
      <c r="O25" s="593">
        <f t="shared" si="5"/>
        <v>1800</v>
      </c>
      <c r="P25" s="593">
        <f t="shared" si="1"/>
        <v>0.0018</v>
      </c>
      <c r="Q25" s="209"/>
    </row>
    <row r="26" spans="1:17" ht="15.75" customHeight="1">
      <c r="A26" s="557">
        <v>18</v>
      </c>
      <c r="B26" s="558" t="s">
        <v>131</v>
      </c>
      <c r="C26" s="563">
        <v>4864883</v>
      </c>
      <c r="D26" s="48" t="s">
        <v>14</v>
      </c>
      <c r="E26" s="49" t="s">
        <v>368</v>
      </c>
      <c r="F26" s="572">
        <v>1000</v>
      </c>
      <c r="G26" s="592">
        <v>998973</v>
      </c>
      <c r="H26" s="413">
        <v>998976</v>
      </c>
      <c r="I26" s="593">
        <f t="shared" si="6"/>
        <v>-3</v>
      </c>
      <c r="J26" s="593">
        <f t="shared" si="3"/>
        <v>-3000</v>
      </c>
      <c r="K26" s="593">
        <f t="shared" si="0"/>
        <v>-0.003</v>
      </c>
      <c r="L26" s="594">
        <v>3559</v>
      </c>
      <c r="M26" s="413">
        <v>3543</v>
      </c>
      <c r="N26" s="593">
        <f t="shared" si="7"/>
        <v>16</v>
      </c>
      <c r="O26" s="593">
        <f t="shared" si="5"/>
        <v>16000</v>
      </c>
      <c r="P26" s="593">
        <f t="shared" si="1"/>
        <v>0.016</v>
      </c>
      <c r="Q26" s="209"/>
    </row>
    <row r="27" spans="1:17" ht="15.75" customHeight="1">
      <c r="A27" s="557"/>
      <c r="B27" s="560" t="s">
        <v>107</v>
      </c>
      <c r="C27" s="563"/>
      <c r="D27" s="48"/>
      <c r="E27" s="48"/>
      <c r="F27" s="572"/>
      <c r="G27" s="145"/>
      <c r="H27" s="23"/>
      <c r="I27" s="23"/>
      <c r="J27" s="23"/>
      <c r="K27" s="279">
        <f>SUM(K16:K26)</f>
        <v>0.0076</v>
      </c>
      <c r="L27" s="114"/>
      <c r="M27" s="23"/>
      <c r="N27" s="23"/>
      <c r="O27" s="23"/>
      <c r="P27" s="279">
        <f>SUM(P16:P26)</f>
        <v>1.9748</v>
      </c>
      <c r="Q27" s="209"/>
    </row>
    <row r="28" spans="1:17" ht="15.75" customHeight="1">
      <c r="A28" s="557">
        <v>19</v>
      </c>
      <c r="B28" s="558" t="s">
        <v>108</v>
      </c>
      <c r="C28" s="563">
        <v>4865041</v>
      </c>
      <c r="D28" s="48" t="s">
        <v>14</v>
      </c>
      <c r="E28" s="49" t="s">
        <v>368</v>
      </c>
      <c r="F28" s="572">
        <v>1100</v>
      </c>
      <c r="G28" s="592">
        <v>999998</v>
      </c>
      <c r="H28" s="413">
        <v>999998</v>
      </c>
      <c r="I28" s="593">
        <f t="shared" si="6"/>
        <v>0</v>
      </c>
      <c r="J28" s="593">
        <f t="shared" si="3"/>
        <v>0</v>
      </c>
      <c r="K28" s="593">
        <f t="shared" si="0"/>
        <v>0</v>
      </c>
      <c r="L28" s="594">
        <v>900802</v>
      </c>
      <c r="M28" s="413">
        <v>904302</v>
      </c>
      <c r="N28" s="593">
        <f t="shared" si="7"/>
        <v>-3500</v>
      </c>
      <c r="O28" s="593">
        <f t="shared" si="5"/>
        <v>-3850000</v>
      </c>
      <c r="P28" s="593">
        <f t="shared" si="1"/>
        <v>-3.85</v>
      </c>
      <c r="Q28" s="209"/>
    </row>
    <row r="29" spans="1:17" ht="15.75" customHeight="1">
      <c r="A29" s="557">
        <v>20</v>
      </c>
      <c r="B29" s="558" t="s">
        <v>109</v>
      </c>
      <c r="C29" s="563">
        <v>4865042</v>
      </c>
      <c r="D29" s="48" t="s">
        <v>14</v>
      </c>
      <c r="E29" s="49" t="s">
        <v>368</v>
      </c>
      <c r="F29" s="572">
        <v>1100</v>
      </c>
      <c r="G29" s="592">
        <v>999999</v>
      </c>
      <c r="H29" s="413">
        <v>999999</v>
      </c>
      <c r="I29" s="593">
        <f t="shared" si="6"/>
        <v>0</v>
      </c>
      <c r="J29" s="593">
        <f t="shared" si="3"/>
        <v>0</v>
      </c>
      <c r="K29" s="593">
        <f t="shared" si="0"/>
        <v>0</v>
      </c>
      <c r="L29" s="594">
        <v>923458</v>
      </c>
      <c r="M29" s="413">
        <v>925829</v>
      </c>
      <c r="N29" s="593">
        <f t="shared" si="7"/>
        <v>-2371</v>
      </c>
      <c r="O29" s="593">
        <f t="shared" si="5"/>
        <v>-2608100</v>
      </c>
      <c r="P29" s="593">
        <f t="shared" si="1"/>
        <v>-2.6081</v>
      </c>
      <c r="Q29" s="209"/>
    </row>
    <row r="30" spans="1:17" ht="15.75" customHeight="1">
      <c r="A30" s="557"/>
      <c r="B30" s="560" t="s">
        <v>36</v>
      </c>
      <c r="C30" s="563"/>
      <c r="D30" s="48"/>
      <c r="E30" s="48"/>
      <c r="F30" s="572"/>
      <c r="G30" s="592"/>
      <c r="H30" s="593"/>
      <c r="I30" s="593"/>
      <c r="J30" s="593"/>
      <c r="K30" s="593"/>
      <c r="L30" s="594"/>
      <c r="M30" s="593"/>
      <c r="N30" s="593"/>
      <c r="O30" s="593"/>
      <c r="P30" s="593"/>
      <c r="Q30" s="209"/>
    </row>
    <row r="31" spans="1:17" ht="15.75" customHeight="1">
      <c r="A31" s="557">
        <v>21</v>
      </c>
      <c r="B31" s="558" t="s">
        <v>110</v>
      </c>
      <c r="C31" s="563">
        <v>4864910</v>
      </c>
      <c r="D31" s="48" t="s">
        <v>14</v>
      </c>
      <c r="E31" s="49" t="s">
        <v>368</v>
      </c>
      <c r="F31" s="572">
        <v>-1000</v>
      </c>
      <c r="G31" s="592">
        <v>970198</v>
      </c>
      <c r="H31" s="413">
        <v>970384</v>
      </c>
      <c r="I31" s="593">
        <f t="shared" si="6"/>
        <v>-186</v>
      </c>
      <c r="J31" s="593">
        <f t="shared" si="3"/>
        <v>186000</v>
      </c>
      <c r="K31" s="593">
        <f t="shared" si="0"/>
        <v>0.186</v>
      </c>
      <c r="L31" s="594">
        <v>981229</v>
      </c>
      <c r="M31" s="413">
        <v>982080</v>
      </c>
      <c r="N31" s="593">
        <f t="shared" si="7"/>
        <v>-851</v>
      </c>
      <c r="O31" s="593">
        <f t="shared" si="5"/>
        <v>851000</v>
      </c>
      <c r="P31" s="593">
        <f t="shared" si="1"/>
        <v>0.851</v>
      </c>
      <c r="Q31" s="209"/>
    </row>
    <row r="32" spans="1:17" ht="15.75" customHeight="1">
      <c r="A32" s="557">
        <v>22</v>
      </c>
      <c r="B32" s="558" t="s">
        <v>111</v>
      </c>
      <c r="C32" s="563">
        <v>4864911</v>
      </c>
      <c r="D32" s="48" t="s">
        <v>14</v>
      </c>
      <c r="E32" s="49" t="s">
        <v>368</v>
      </c>
      <c r="F32" s="572">
        <v>-1000</v>
      </c>
      <c r="G32" s="592">
        <v>992373</v>
      </c>
      <c r="H32" s="413">
        <v>992573</v>
      </c>
      <c r="I32" s="593">
        <f t="shared" si="6"/>
        <v>-200</v>
      </c>
      <c r="J32" s="593">
        <f t="shared" si="3"/>
        <v>200000</v>
      </c>
      <c r="K32" s="593">
        <f t="shared" si="0"/>
        <v>0.2</v>
      </c>
      <c r="L32" s="594">
        <v>988381</v>
      </c>
      <c r="M32" s="413">
        <v>989351</v>
      </c>
      <c r="N32" s="593">
        <f t="shared" si="7"/>
        <v>-970</v>
      </c>
      <c r="O32" s="593">
        <f t="shared" si="5"/>
        <v>970000</v>
      </c>
      <c r="P32" s="593">
        <f t="shared" si="1"/>
        <v>0.97</v>
      </c>
      <c r="Q32" s="209"/>
    </row>
    <row r="33" spans="1:17" ht="15.75" customHeight="1">
      <c r="A33" s="565">
        <v>23</v>
      </c>
      <c r="B33" s="620" t="s">
        <v>154</v>
      </c>
      <c r="C33" s="573">
        <v>4902571</v>
      </c>
      <c r="D33" s="14" t="s">
        <v>14</v>
      </c>
      <c r="E33" s="49" t="s">
        <v>368</v>
      </c>
      <c r="F33" s="573">
        <v>300</v>
      </c>
      <c r="G33" s="594">
        <v>999999</v>
      </c>
      <c r="H33" s="593">
        <v>999999</v>
      </c>
      <c r="I33" s="593">
        <f t="shared" si="6"/>
        <v>0</v>
      </c>
      <c r="J33" s="593">
        <f t="shared" si="3"/>
        <v>0</v>
      </c>
      <c r="K33" s="593">
        <f t="shared" si="0"/>
        <v>0</v>
      </c>
      <c r="L33" s="594">
        <v>999924</v>
      </c>
      <c r="M33" s="593">
        <v>999924</v>
      </c>
      <c r="N33" s="593">
        <f t="shared" si="7"/>
        <v>0</v>
      </c>
      <c r="O33" s="593">
        <f t="shared" si="5"/>
        <v>0</v>
      </c>
      <c r="P33" s="593">
        <f t="shared" si="1"/>
        <v>0</v>
      </c>
      <c r="Q33" s="209"/>
    </row>
    <row r="34" spans="1:17" ht="15.75" customHeight="1">
      <c r="A34" s="557"/>
      <c r="B34" s="560" t="s">
        <v>30</v>
      </c>
      <c r="C34" s="563"/>
      <c r="D34" s="48"/>
      <c r="E34" s="48"/>
      <c r="F34" s="572"/>
      <c r="G34" s="592"/>
      <c r="H34" s="593"/>
      <c r="I34" s="593"/>
      <c r="J34" s="593"/>
      <c r="K34" s="593"/>
      <c r="L34" s="594"/>
      <c r="M34" s="593"/>
      <c r="N34" s="593"/>
      <c r="O34" s="593"/>
      <c r="P34" s="593"/>
      <c r="Q34" s="209"/>
    </row>
    <row r="35" spans="1:17" ht="15.75" customHeight="1">
      <c r="A35" s="557">
        <v>24</v>
      </c>
      <c r="B35" s="493" t="s">
        <v>53</v>
      </c>
      <c r="C35" s="563">
        <v>4864830</v>
      </c>
      <c r="D35" s="52" t="s">
        <v>14</v>
      </c>
      <c r="E35" s="49" t="s">
        <v>368</v>
      </c>
      <c r="F35" s="572">
        <v>1000</v>
      </c>
      <c r="G35" s="592">
        <v>111</v>
      </c>
      <c r="H35" s="593">
        <v>110</v>
      </c>
      <c r="I35" s="593">
        <f t="shared" si="6"/>
        <v>1</v>
      </c>
      <c r="J35" s="593">
        <f t="shared" si="3"/>
        <v>1000</v>
      </c>
      <c r="K35" s="593">
        <f t="shared" si="0"/>
        <v>0.001</v>
      </c>
      <c r="L35" s="594">
        <v>45100</v>
      </c>
      <c r="M35" s="413">
        <v>42842</v>
      </c>
      <c r="N35" s="593">
        <f t="shared" si="7"/>
        <v>2258</v>
      </c>
      <c r="O35" s="593">
        <f t="shared" si="5"/>
        <v>2258000</v>
      </c>
      <c r="P35" s="593">
        <f t="shared" si="1"/>
        <v>2.258</v>
      </c>
      <c r="Q35" s="209"/>
    </row>
    <row r="36" spans="1:17" ht="15.75" customHeight="1">
      <c r="A36" s="557"/>
      <c r="B36" s="560" t="s">
        <v>112</v>
      </c>
      <c r="C36" s="563"/>
      <c r="D36" s="48"/>
      <c r="E36" s="48"/>
      <c r="F36" s="572"/>
      <c r="G36" s="592"/>
      <c r="H36" s="593"/>
      <c r="I36" s="593"/>
      <c r="J36" s="593"/>
      <c r="K36" s="593"/>
      <c r="L36" s="594"/>
      <c r="M36" s="593"/>
      <c r="N36" s="593"/>
      <c r="O36" s="593"/>
      <c r="P36" s="593"/>
      <c r="Q36" s="209"/>
    </row>
    <row r="37" spans="1:17" ht="15.75" customHeight="1">
      <c r="A37" s="557">
        <v>25</v>
      </c>
      <c r="B37" s="558" t="s">
        <v>113</v>
      </c>
      <c r="C37" s="563">
        <v>4864962</v>
      </c>
      <c r="D37" s="48" t="s">
        <v>14</v>
      </c>
      <c r="E37" s="49" t="s">
        <v>368</v>
      </c>
      <c r="F37" s="572">
        <v>-1000</v>
      </c>
      <c r="G37" s="592">
        <v>314</v>
      </c>
      <c r="H37" s="593">
        <v>312</v>
      </c>
      <c r="I37" s="593">
        <f t="shared" si="6"/>
        <v>2</v>
      </c>
      <c r="J37" s="593">
        <f t="shared" si="3"/>
        <v>-2000</v>
      </c>
      <c r="K37" s="593">
        <f t="shared" si="0"/>
        <v>-0.002</v>
      </c>
      <c r="L37" s="594">
        <v>981958</v>
      </c>
      <c r="M37" s="413">
        <v>982835</v>
      </c>
      <c r="N37" s="593">
        <f t="shared" si="7"/>
        <v>-877</v>
      </c>
      <c r="O37" s="593">
        <f t="shared" si="5"/>
        <v>877000</v>
      </c>
      <c r="P37" s="593">
        <f t="shared" si="1"/>
        <v>0.877</v>
      </c>
      <c r="Q37" s="209"/>
    </row>
    <row r="38" spans="1:17" ht="15.75" customHeight="1">
      <c r="A38" s="557">
        <v>26</v>
      </c>
      <c r="B38" s="558" t="s">
        <v>114</v>
      </c>
      <c r="C38" s="563">
        <v>4865033</v>
      </c>
      <c r="D38" s="48" t="s">
        <v>14</v>
      </c>
      <c r="E38" s="49" t="s">
        <v>368</v>
      </c>
      <c r="F38" s="572">
        <v>-1000</v>
      </c>
      <c r="G38" s="592">
        <v>1765</v>
      </c>
      <c r="H38" s="593">
        <v>1691</v>
      </c>
      <c r="I38" s="593">
        <f t="shared" si="6"/>
        <v>74</v>
      </c>
      <c r="J38" s="593">
        <f t="shared" si="3"/>
        <v>-74000</v>
      </c>
      <c r="K38" s="593">
        <f t="shared" si="0"/>
        <v>-0.074</v>
      </c>
      <c r="L38" s="594">
        <v>989213</v>
      </c>
      <c r="M38" s="413">
        <v>988917</v>
      </c>
      <c r="N38" s="593">
        <f t="shared" si="7"/>
        <v>296</v>
      </c>
      <c r="O38" s="593">
        <f t="shared" si="5"/>
        <v>-296000</v>
      </c>
      <c r="P38" s="593">
        <f t="shared" si="1"/>
        <v>-0.296</v>
      </c>
      <c r="Q38" s="209"/>
    </row>
    <row r="39" spans="1:17" ht="15.75" customHeight="1">
      <c r="A39" s="557">
        <v>27</v>
      </c>
      <c r="B39" s="558" t="s">
        <v>115</v>
      </c>
      <c r="C39" s="563">
        <v>4864902</v>
      </c>
      <c r="D39" s="48" t="s">
        <v>14</v>
      </c>
      <c r="E39" s="49" t="s">
        <v>368</v>
      </c>
      <c r="F39" s="572">
        <v>-1000</v>
      </c>
      <c r="G39" s="592"/>
      <c r="H39" s="593"/>
      <c r="I39" s="593">
        <f t="shared" si="6"/>
        <v>0</v>
      </c>
      <c r="J39" s="593">
        <f t="shared" si="3"/>
        <v>0</v>
      </c>
      <c r="K39" s="593">
        <f t="shared" si="0"/>
        <v>0</v>
      </c>
      <c r="L39" s="594"/>
      <c r="M39" s="593"/>
      <c r="N39" s="593">
        <f t="shared" si="7"/>
        <v>0</v>
      </c>
      <c r="O39" s="593">
        <f t="shared" si="5"/>
        <v>0</v>
      </c>
      <c r="P39" s="593">
        <f t="shared" si="1"/>
        <v>0</v>
      </c>
      <c r="Q39" s="209"/>
    </row>
    <row r="40" spans="1:17" ht="15.75" customHeight="1">
      <c r="A40" s="557">
        <v>28</v>
      </c>
      <c r="B40" s="493" t="s">
        <v>116</v>
      </c>
      <c r="C40" s="563">
        <v>4864935</v>
      </c>
      <c r="D40" s="48" t="s">
        <v>14</v>
      </c>
      <c r="E40" s="49" t="s">
        <v>368</v>
      </c>
      <c r="F40" s="572">
        <v>-1000</v>
      </c>
      <c r="G40" s="592">
        <v>18</v>
      </c>
      <c r="H40" s="413">
        <v>10</v>
      </c>
      <c r="I40" s="593">
        <f t="shared" si="6"/>
        <v>8</v>
      </c>
      <c r="J40" s="593">
        <f t="shared" si="3"/>
        <v>-8000</v>
      </c>
      <c r="K40" s="593">
        <f t="shared" si="0"/>
        <v>-0.008</v>
      </c>
      <c r="L40" s="412">
        <v>999790</v>
      </c>
      <c r="M40" s="413">
        <v>1000655</v>
      </c>
      <c r="N40" s="593">
        <f t="shared" si="7"/>
        <v>-865</v>
      </c>
      <c r="O40" s="593">
        <f t="shared" si="5"/>
        <v>865000</v>
      </c>
      <c r="P40" s="593">
        <f t="shared" si="1"/>
        <v>0.865</v>
      </c>
      <c r="Q40" s="261"/>
    </row>
    <row r="41" spans="1:17" ht="15.75" customHeight="1">
      <c r="A41" s="557"/>
      <c r="B41" s="493"/>
      <c r="C41" s="563"/>
      <c r="D41" s="48"/>
      <c r="E41" s="49"/>
      <c r="F41" s="572"/>
      <c r="G41" s="592"/>
      <c r="H41" s="413"/>
      <c r="I41" s="593"/>
      <c r="J41" s="593"/>
      <c r="K41" s="593"/>
      <c r="L41" s="412"/>
      <c r="M41" s="413"/>
      <c r="N41" s="593"/>
      <c r="O41" s="593"/>
      <c r="P41" s="593"/>
      <c r="Q41" s="209"/>
    </row>
    <row r="42" spans="1:17" ht="15.75" customHeight="1">
      <c r="A42" s="557"/>
      <c r="B42" s="560" t="s">
        <v>49</v>
      </c>
      <c r="C42" s="563"/>
      <c r="D42" s="48"/>
      <c r="E42" s="48"/>
      <c r="F42" s="572"/>
      <c r="G42" s="592"/>
      <c r="H42" s="593"/>
      <c r="I42" s="593"/>
      <c r="J42" s="593"/>
      <c r="K42" s="593"/>
      <c r="L42" s="594"/>
      <c r="M42" s="593"/>
      <c r="N42" s="593"/>
      <c r="O42" s="593"/>
      <c r="P42" s="593"/>
      <c r="Q42" s="209"/>
    </row>
    <row r="43" spans="1:17" ht="15.75" customHeight="1">
      <c r="A43" s="557"/>
      <c r="B43" s="559" t="s">
        <v>20</v>
      </c>
      <c r="C43" s="563"/>
      <c r="D43" s="52"/>
      <c r="E43" s="52"/>
      <c r="F43" s="572"/>
      <c r="G43" s="592"/>
      <c r="H43" s="593"/>
      <c r="I43" s="593"/>
      <c r="J43" s="593"/>
      <c r="K43" s="593"/>
      <c r="L43" s="594"/>
      <c r="M43" s="593"/>
      <c r="N43" s="593"/>
      <c r="O43" s="593"/>
      <c r="P43" s="593"/>
      <c r="Q43" s="209"/>
    </row>
    <row r="44" spans="1:17" ht="15.75" customHeight="1">
      <c r="A44" s="557">
        <v>29</v>
      </c>
      <c r="B44" s="558" t="s">
        <v>21</v>
      </c>
      <c r="C44" s="563">
        <v>4864840</v>
      </c>
      <c r="D44" s="48" t="s">
        <v>14</v>
      </c>
      <c r="E44" s="49" t="s">
        <v>368</v>
      </c>
      <c r="F44" s="572">
        <v>1000</v>
      </c>
      <c r="G44" s="592">
        <v>9864</v>
      </c>
      <c r="H44" s="593">
        <v>9851</v>
      </c>
      <c r="I44" s="593">
        <f t="shared" si="6"/>
        <v>13</v>
      </c>
      <c r="J44" s="593">
        <f t="shared" si="3"/>
        <v>13000</v>
      </c>
      <c r="K44" s="593">
        <f t="shared" si="0"/>
        <v>0.013</v>
      </c>
      <c r="L44" s="594">
        <v>5878</v>
      </c>
      <c r="M44" s="593">
        <v>4981</v>
      </c>
      <c r="N44" s="593">
        <f t="shared" si="7"/>
        <v>897</v>
      </c>
      <c r="O44" s="593">
        <f t="shared" si="5"/>
        <v>897000</v>
      </c>
      <c r="P44" s="593">
        <f t="shared" si="1"/>
        <v>0.897</v>
      </c>
      <c r="Q44" s="209"/>
    </row>
    <row r="45" spans="1:17" ht="15.75" customHeight="1">
      <c r="A45" s="557">
        <v>30</v>
      </c>
      <c r="B45" s="558" t="s">
        <v>22</v>
      </c>
      <c r="C45" s="563">
        <v>4864841</v>
      </c>
      <c r="D45" s="48" t="s">
        <v>14</v>
      </c>
      <c r="E45" s="49" t="s">
        <v>368</v>
      </c>
      <c r="F45" s="572">
        <v>1000</v>
      </c>
      <c r="G45" s="592">
        <v>9488</v>
      </c>
      <c r="H45" s="593">
        <v>9462</v>
      </c>
      <c r="I45" s="593">
        <f t="shared" si="6"/>
        <v>26</v>
      </c>
      <c r="J45" s="593">
        <f t="shared" si="3"/>
        <v>26000</v>
      </c>
      <c r="K45" s="593">
        <f t="shared" si="0"/>
        <v>0.026</v>
      </c>
      <c r="L45" s="594">
        <v>8876</v>
      </c>
      <c r="M45" s="593">
        <v>7496</v>
      </c>
      <c r="N45" s="593">
        <f t="shared" si="7"/>
        <v>1380</v>
      </c>
      <c r="O45" s="593">
        <f t="shared" si="5"/>
        <v>1380000</v>
      </c>
      <c r="P45" s="593">
        <f t="shared" si="1"/>
        <v>1.38</v>
      </c>
      <c r="Q45" s="209"/>
    </row>
    <row r="46" spans="1:17" ht="15.75" customHeight="1">
      <c r="A46" s="557"/>
      <c r="B46" s="560" t="s">
        <v>127</v>
      </c>
      <c r="C46" s="563"/>
      <c r="D46" s="48"/>
      <c r="E46" s="48"/>
      <c r="F46" s="572"/>
      <c r="G46" s="592"/>
      <c r="H46" s="593"/>
      <c r="I46" s="593"/>
      <c r="J46" s="593"/>
      <c r="K46" s="593"/>
      <c r="L46" s="594"/>
      <c r="M46" s="593"/>
      <c r="N46" s="593"/>
      <c r="O46" s="593"/>
      <c r="P46" s="593"/>
      <c r="Q46" s="209"/>
    </row>
    <row r="47" spans="1:17" ht="15.75" customHeight="1">
      <c r="A47" s="557">
        <v>31</v>
      </c>
      <c r="B47" s="558" t="s">
        <v>128</v>
      </c>
      <c r="C47" s="563">
        <v>4865134</v>
      </c>
      <c r="D47" s="48" t="s">
        <v>14</v>
      </c>
      <c r="E47" s="49" t="s">
        <v>368</v>
      </c>
      <c r="F47" s="572">
        <v>100</v>
      </c>
      <c r="G47" s="592">
        <v>56949</v>
      </c>
      <c r="H47" s="593">
        <v>55239</v>
      </c>
      <c r="I47" s="593">
        <f t="shared" si="6"/>
        <v>1710</v>
      </c>
      <c r="J47" s="593">
        <f t="shared" si="3"/>
        <v>171000</v>
      </c>
      <c r="K47" s="593">
        <f t="shared" si="0"/>
        <v>0.171</v>
      </c>
      <c r="L47" s="594">
        <v>1640</v>
      </c>
      <c r="M47" s="593">
        <v>1626</v>
      </c>
      <c r="N47" s="593">
        <f t="shared" si="7"/>
        <v>14</v>
      </c>
      <c r="O47" s="593">
        <f t="shared" si="5"/>
        <v>1400</v>
      </c>
      <c r="P47" s="593">
        <f t="shared" si="1"/>
        <v>0.0014</v>
      </c>
      <c r="Q47" s="209"/>
    </row>
    <row r="48" spans="1:17" ht="15.75" customHeight="1" thickBot="1">
      <c r="A48" s="561">
        <v>32</v>
      </c>
      <c r="B48" s="494" t="s">
        <v>129</v>
      </c>
      <c r="C48" s="564">
        <v>4865135</v>
      </c>
      <c r="D48" s="57" t="s">
        <v>14</v>
      </c>
      <c r="E48" s="55" t="s">
        <v>368</v>
      </c>
      <c r="F48" s="574">
        <v>100</v>
      </c>
      <c r="G48" s="595">
        <v>17416</v>
      </c>
      <c r="H48" s="595">
        <v>5242</v>
      </c>
      <c r="I48" s="595">
        <f t="shared" si="6"/>
        <v>12174</v>
      </c>
      <c r="J48" s="595">
        <f t="shared" si="3"/>
        <v>1217400</v>
      </c>
      <c r="K48" s="595">
        <f t="shared" si="0"/>
        <v>1.2174</v>
      </c>
      <c r="L48" s="596">
        <v>999416</v>
      </c>
      <c r="M48" s="595">
        <v>999411</v>
      </c>
      <c r="N48" s="595">
        <f t="shared" si="7"/>
        <v>5</v>
      </c>
      <c r="O48" s="595">
        <f t="shared" si="5"/>
        <v>500</v>
      </c>
      <c r="P48" s="595">
        <f t="shared" si="1"/>
        <v>0.0005</v>
      </c>
      <c r="Q48" s="210"/>
    </row>
    <row r="49" spans="6:16" ht="15.75" thickTop="1">
      <c r="F49" s="282"/>
      <c r="I49" s="19"/>
      <c r="J49" s="19"/>
      <c r="K49" s="19"/>
      <c r="N49" s="19"/>
      <c r="O49" s="19"/>
      <c r="P49" s="19"/>
    </row>
    <row r="50" spans="2:16" ht="16.5">
      <c r="B50" s="18" t="s">
        <v>148</v>
      </c>
      <c r="F50" s="282"/>
      <c r="I50" s="19"/>
      <c r="J50" s="19"/>
      <c r="K50" s="603">
        <f>SUM(K8:K48)-K27</f>
        <v>2.1358</v>
      </c>
      <c r="N50" s="19"/>
      <c r="O50" s="19"/>
      <c r="P50" s="603">
        <f>SUM(P8:P48)-P27</f>
        <v>3.975599999999999</v>
      </c>
    </row>
    <row r="51" spans="2:16" ht="15">
      <c r="B51" s="18"/>
      <c r="F51" s="282"/>
      <c r="I51" s="19"/>
      <c r="J51" s="19"/>
      <c r="K51" s="35"/>
      <c r="N51" s="19"/>
      <c r="O51" s="19"/>
      <c r="P51" s="35"/>
    </row>
    <row r="52" spans="2:16" ht="16.5">
      <c r="B52" s="18" t="s">
        <v>149</v>
      </c>
      <c r="F52" s="282"/>
      <c r="I52" s="19"/>
      <c r="J52" s="19"/>
      <c r="K52" s="603">
        <f>SUM(K50:K51)</f>
        <v>2.1358</v>
      </c>
      <c r="N52" s="19"/>
      <c r="O52" s="19"/>
      <c r="P52" s="603">
        <f>SUM(P50:P51)</f>
        <v>3.975599999999999</v>
      </c>
    </row>
    <row r="53" ht="15">
      <c r="F53" s="282"/>
    </row>
    <row r="54" spans="6:17" ht="15">
      <c r="F54" s="282"/>
      <c r="Q54" s="353" t="str">
        <f>NDPL!$Q$1</f>
        <v>JULY 2010</v>
      </c>
    </row>
    <row r="55" ht="15">
      <c r="F55" s="282"/>
    </row>
    <row r="56" spans="6:17" ht="15">
      <c r="F56" s="282"/>
      <c r="Q56" s="353"/>
    </row>
    <row r="57" spans="1:16" ht="18.75" thickBot="1">
      <c r="A57" s="122" t="s">
        <v>266</v>
      </c>
      <c r="F57" s="282"/>
      <c r="G57" s="7"/>
      <c r="H57" s="7"/>
      <c r="I57" s="58" t="s">
        <v>8</v>
      </c>
      <c r="J57" s="21"/>
      <c r="K57" s="21"/>
      <c r="L57" s="21"/>
      <c r="M57" s="21"/>
      <c r="N57" s="58" t="s">
        <v>7</v>
      </c>
      <c r="O57" s="21"/>
      <c r="P57" s="21"/>
    </row>
    <row r="58" spans="1:17" ht="39.75" thickBot="1" thickTop="1">
      <c r="A58" s="43" t="s">
        <v>9</v>
      </c>
      <c r="B58" s="40" t="s">
        <v>10</v>
      </c>
      <c r="C58" s="41" t="s">
        <v>1</v>
      </c>
      <c r="D58" s="41" t="s">
        <v>2</v>
      </c>
      <c r="E58" s="41" t="s">
        <v>3</v>
      </c>
      <c r="F58" s="41" t="s">
        <v>11</v>
      </c>
      <c r="G58" s="43" t="str">
        <f>NDPL!G5</f>
        <v>FINAL READING 01/08/10</v>
      </c>
      <c r="H58" s="41" t="str">
        <f>NDPL!H5</f>
        <v>INTIAL READING 01/07/10</v>
      </c>
      <c r="I58" s="41" t="s">
        <v>4</v>
      </c>
      <c r="J58" s="41" t="s">
        <v>5</v>
      </c>
      <c r="K58" s="41" t="s">
        <v>6</v>
      </c>
      <c r="L58" s="43" t="str">
        <f>NDPL!G5</f>
        <v>FINAL READING 01/08/10</v>
      </c>
      <c r="M58" s="41" t="str">
        <f>NDPL!H5</f>
        <v>INTIAL READING 01/07/10</v>
      </c>
      <c r="N58" s="41" t="s">
        <v>4</v>
      </c>
      <c r="O58" s="41" t="s">
        <v>5</v>
      </c>
      <c r="P58" s="41" t="s">
        <v>6</v>
      </c>
      <c r="Q58" s="42" t="s">
        <v>330</v>
      </c>
    </row>
    <row r="59" spans="1:16" ht="17.25" thickBot="1" thickTop="1">
      <c r="A59" s="22"/>
      <c r="B59" s="124"/>
      <c r="C59" s="22"/>
      <c r="D59" s="22"/>
      <c r="E59" s="22"/>
      <c r="F59" s="496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7" ht="15.75" customHeight="1" thickTop="1">
      <c r="A60" s="555"/>
      <c r="B60" s="556" t="s">
        <v>134</v>
      </c>
      <c r="C60" s="44"/>
      <c r="D60" s="44"/>
      <c r="E60" s="44"/>
      <c r="F60" s="497"/>
      <c r="G60" s="36"/>
      <c r="H60" s="27"/>
      <c r="I60" s="27"/>
      <c r="J60" s="27"/>
      <c r="K60" s="27"/>
      <c r="L60" s="36"/>
      <c r="M60" s="27"/>
      <c r="N60" s="27"/>
      <c r="O60" s="27"/>
      <c r="P60" s="27"/>
      <c r="Q60" s="208"/>
    </row>
    <row r="61" spans="1:17" ht="15.75" customHeight="1">
      <c r="A61" s="557">
        <v>1</v>
      </c>
      <c r="B61" s="558" t="s">
        <v>17</v>
      </c>
      <c r="C61" s="563">
        <v>4864968</v>
      </c>
      <c r="D61" s="48" t="s">
        <v>14</v>
      </c>
      <c r="E61" s="49" t="s">
        <v>368</v>
      </c>
      <c r="F61" s="572">
        <v>-1000</v>
      </c>
      <c r="G61" s="527">
        <v>999345</v>
      </c>
      <c r="H61" s="514">
        <v>999345</v>
      </c>
      <c r="I61" s="514">
        <f>G61-H61</f>
        <v>0</v>
      </c>
      <c r="J61" s="514">
        <f>$F61*I61</f>
        <v>0</v>
      </c>
      <c r="K61" s="514">
        <f>J61/1000000</f>
        <v>0</v>
      </c>
      <c r="L61" s="513">
        <v>981071</v>
      </c>
      <c r="M61" s="514">
        <v>986751</v>
      </c>
      <c r="N61" s="514">
        <f>L61-M61</f>
        <v>-5680</v>
      </c>
      <c r="O61" s="514">
        <f>$F61*N61</f>
        <v>5680000</v>
      </c>
      <c r="P61" s="514">
        <f>O61/1000000</f>
        <v>5.68</v>
      </c>
      <c r="Q61" s="209"/>
    </row>
    <row r="62" spans="1:17" ht="15.75" customHeight="1">
      <c r="A62" s="557">
        <v>2</v>
      </c>
      <c r="B62" s="558" t="s">
        <v>18</v>
      </c>
      <c r="C62" s="563">
        <v>4864980</v>
      </c>
      <c r="D62" s="48" t="s">
        <v>14</v>
      </c>
      <c r="E62" s="49" t="s">
        <v>368</v>
      </c>
      <c r="F62" s="572">
        <v>-1000</v>
      </c>
      <c r="G62" s="527">
        <v>16334</v>
      </c>
      <c r="H62" s="514">
        <v>16334</v>
      </c>
      <c r="I62" s="514">
        <f>G62-H62</f>
        <v>0</v>
      </c>
      <c r="J62" s="514">
        <f>$F62*I62</f>
        <v>0</v>
      </c>
      <c r="K62" s="514">
        <f>J62/1000000</f>
        <v>0</v>
      </c>
      <c r="L62" s="513">
        <v>983411</v>
      </c>
      <c r="M62" s="514">
        <v>988453</v>
      </c>
      <c r="N62" s="514">
        <f>L62-M62</f>
        <v>-5042</v>
      </c>
      <c r="O62" s="514">
        <f>$F62*N62</f>
        <v>5042000</v>
      </c>
      <c r="P62" s="514">
        <f>O62/1000000</f>
        <v>5.042</v>
      </c>
      <c r="Q62" s="209"/>
    </row>
    <row r="63" spans="1:17" ht="15.75" customHeight="1">
      <c r="A63" s="557">
        <v>3</v>
      </c>
      <c r="B63" s="558" t="s">
        <v>19</v>
      </c>
      <c r="C63" s="563">
        <v>4864981</v>
      </c>
      <c r="D63" s="48" t="s">
        <v>14</v>
      </c>
      <c r="E63" s="49" t="s">
        <v>368</v>
      </c>
      <c r="F63" s="572">
        <v>-1000</v>
      </c>
      <c r="G63" s="527">
        <v>15936</v>
      </c>
      <c r="H63" s="514">
        <v>15936</v>
      </c>
      <c r="I63" s="514">
        <f>G63-H63</f>
        <v>0</v>
      </c>
      <c r="J63" s="514">
        <f>$F63*I63</f>
        <v>0</v>
      </c>
      <c r="K63" s="514">
        <f>J63/1000000</f>
        <v>0</v>
      </c>
      <c r="L63" s="513">
        <v>975568</v>
      </c>
      <c r="M63" s="514">
        <v>981287</v>
      </c>
      <c r="N63" s="514">
        <f>L63-M63</f>
        <v>-5719</v>
      </c>
      <c r="O63" s="514">
        <f>$F63*N63</f>
        <v>5719000</v>
      </c>
      <c r="P63" s="514">
        <f>O63/1000000</f>
        <v>5.719</v>
      </c>
      <c r="Q63" s="209"/>
    </row>
    <row r="64" spans="1:17" ht="15.75" customHeight="1">
      <c r="A64" s="557"/>
      <c r="B64" s="559" t="s">
        <v>135</v>
      </c>
      <c r="C64" s="563"/>
      <c r="D64" s="52"/>
      <c r="E64" s="52"/>
      <c r="F64" s="572"/>
      <c r="G64" s="527"/>
      <c r="H64" s="597"/>
      <c r="I64" s="597"/>
      <c r="J64" s="597"/>
      <c r="K64" s="597"/>
      <c r="L64" s="513"/>
      <c r="M64" s="597"/>
      <c r="N64" s="597"/>
      <c r="O64" s="597"/>
      <c r="P64" s="597"/>
      <c r="Q64" s="209"/>
    </row>
    <row r="65" spans="1:17" ht="15.75" customHeight="1">
      <c r="A65" s="557">
        <v>4</v>
      </c>
      <c r="B65" s="558" t="s">
        <v>136</v>
      </c>
      <c r="C65" s="563">
        <v>4864915</v>
      </c>
      <c r="D65" s="48" t="s">
        <v>14</v>
      </c>
      <c r="E65" s="49" t="s">
        <v>368</v>
      </c>
      <c r="F65" s="572">
        <v>-1000</v>
      </c>
      <c r="G65" s="610">
        <v>990535</v>
      </c>
      <c r="H65" s="600">
        <v>990676</v>
      </c>
      <c r="I65" s="597">
        <f aca="true" t="shared" si="8" ref="I65:I70">G65-H65</f>
        <v>-141</v>
      </c>
      <c r="J65" s="597">
        <f aca="true" t="shared" si="9" ref="J65:J70">$F65*I65</f>
        <v>141000</v>
      </c>
      <c r="K65" s="597">
        <f aca="true" t="shared" si="10" ref="K65:K70">J65/1000000</f>
        <v>0.141</v>
      </c>
      <c r="L65" s="516">
        <v>993802</v>
      </c>
      <c r="M65" s="600">
        <v>993513</v>
      </c>
      <c r="N65" s="597">
        <f aca="true" t="shared" si="11" ref="N65:N70">L65-M65</f>
        <v>289</v>
      </c>
      <c r="O65" s="597">
        <f aca="true" t="shared" si="12" ref="O65:O70">$F65*N65</f>
        <v>-289000</v>
      </c>
      <c r="P65" s="597">
        <f aca="true" t="shared" si="13" ref="P65:P70">O65/1000000</f>
        <v>-0.289</v>
      </c>
      <c r="Q65" s="209"/>
    </row>
    <row r="66" spans="1:17" ht="15.75" customHeight="1">
      <c r="A66" s="557">
        <v>5</v>
      </c>
      <c r="B66" s="558" t="s">
        <v>137</v>
      </c>
      <c r="C66" s="563">
        <v>4864993</v>
      </c>
      <c r="D66" s="48" t="s">
        <v>14</v>
      </c>
      <c r="E66" s="49" t="s">
        <v>368</v>
      </c>
      <c r="F66" s="572">
        <v>-1000</v>
      </c>
      <c r="G66" s="527">
        <v>981040</v>
      </c>
      <c r="H66" s="597">
        <v>981184</v>
      </c>
      <c r="I66" s="597">
        <f t="shared" si="8"/>
        <v>-144</v>
      </c>
      <c r="J66" s="597">
        <f t="shared" si="9"/>
        <v>144000</v>
      </c>
      <c r="K66" s="597">
        <f t="shared" si="10"/>
        <v>0.144</v>
      </c>
      <c r="L66" s="513">
        <v>992077</v>
      </c>
      <c r="M66" s="597">
        <v>991787</v>
      </c>
      <c r="N66" s="597">
        <f t="shared" si="11"/>
        <v>290</v>
      </c>
      <c r="O66" s="597">
        <f t="shared" si="12"/>
        <v>-290000</v>
      </c>
      <c r="P66" s="597">
        <f t="shared" si="13"/>
        <v>-0.29</v>
      </c>
      <c r="Q66" s="209"/>
    </row>
    <row r="67" spans="1:17" ht="15.75" customHeight="1">
      <c r="A67" s="557">
        <v>6</v>
      </c>
      <c r="B67" s="558" t="s">
        <v>138</v>
      </c>
      <c r="C67" s="563">
        <v>4864914</v>
      </c>
      <c r="D67" s="48" t="s">
        <v>14</v>
      </c>
      <c r="E67" s="49" t="s">
        <v>368</v>
      </c>
      <c r="F67" s="572">
        <v>-1000</v>
      </c>
      <c r="G67" s="527">
        <v>1658</v>
      </c>
      <c r="H67" s="597">
        <v>1658</v>
      </c>
      <c r="I67" s="597">
        <f t="shared" si="8"/>
        <v>0</v>
      </c>
      <c r="J67" s="597">
        <f t="shared" si="9"/>
        <v>0</v>
      </c>
      <c r="K67" s="597">
        <f t="shared" si="10"/>
        <v>0</v>
      </c>
      <c r="L67" s="513">
        <v>997433</v>
      </c>
      <c r="M67" s="597">
        <v>996769</v>
      </c>
      <c r="N67" s="597">
        <f t="shared" si="11"/>
        <v>664</v>
      </c>
      <c r="O67" s="597">
        <f t="shared" si="12"/>
        <v>-664000</v>
      </c>
      <c r="P67" s="597">
        <f t="shared" si="13"/>
        <v>-0.664</v>
      </c>
      <c r="Q67" s="209"/>
    </row>
    <row r="68" spans="1:17" ht="15.75" customHeight="1">
      <c r="A68" s="557">
        <v>7</v>
      </c>
      <c r="B68" s="558" t="s">
        <v>139</v>
      </c>
      <c r="C68" s="563">
        <v>4865167</v>
      </c>
      <c r="D68" s="48" t="s">
        <v>14</v>
      </c>
      <c r="E68" s="49" t="s">
        <v>368</v>
      </c>
      <c r="F68" s="572">
        <v>-1000</v>
      </c>
      <c r="G68" s="527">
        <v>1051</v>
      </c>
      <c r="H68" s="597">
        <v>1051</v>
      </c>
      <c r="I68" s="597">
        <f t="shared" si="8"/>
        <v>0</v>
      </c>
      <c r="J68" s="597">
        <f t="shared" si="9"/>
        <v>0</v>
      </c>
      <c r="K68" s="597">
        <f t="shared" si="10"/>
        <v>0</v>
      </c>
      <c r="L68" s="513">
        <v>986703</v>
      </c>
      <c r="M68" s="597">
        <v>986709</v>
      </c>
      <c r="N68" s="597">
        <f t="shared" si="11"/>
        <v>-6</v>
      </c>
      <c r="O68" s="597">
        <f t="shared" si="12"/>
        <v>6000</v>
      </c>
      <c r="P68" s="597">
        <f t="shared" si="13"/>
        <v>0.006</v>
      </c>
      <c r="Q68" s="209"/>
    </row>
    <row r="69" spans="1:17" ht="15.75" customHeight="1">
      <c r="A69" s="557">
        <v>8</v>
      </c>
      <c r="B69" s="558" t="s">
        <v>140</v>
      </c>
      <c r="C69" s="563">
        <v>4864893</v>
      </c>
      <c r="D69" s="48" t="s">
        <v>14</v>
      </c>
      <c r="E69" s="49" t="s">
        <v>368</v>
      </c>
      <c r="F69" s="572">
        <v>-1000</v>
      </c>
      <c r="G69" s="610"/>
      <c r="H69" s="597"/>
      <c r="I69" s="597">
        <f t="shared" si="8"/>
        <v>0</v>
      </c>
      <c r="J69" s="597">
        <f t="shared" si="9"/>
        <v>0</v>
      </c>
      <c r="K69" s="597">
        <f t="shared" si="10"/>
        <v>0</v>
      </c>
      <c r="L69" s="513"/>
      <c r="M69" s="597"/>
      <c r="N69" s="597">
        <f t="shared" si="11"/>
        <v>0</v>
      </c>
      <c r="O69" s="597">
        <f t="shared" si="12"/>
        <v>0</v>
      </c>
      <c r="P69" s="597">
        <f t="shared" si="13"/>
        <v>0</v>
      </c>
      <c r="Q69" s="209"/>
    </row>
    <row r="70" spans="1:17" ht="15.75" customHeight="1">
      <c r="A70" s="557">
        <v>9</v>
      </c>
      <c r="B70" s="558" t="s">
        <v>141</v>
      </c>
      <c r="C70" s="563">
        <v>4864918</v>
      </c>
      <c r="D70" s="48" t="s">
        <v>14</v>
      </c>
      <c r="E70" s="49" t="s">
        <v>368</v>
      </c>
      <c r="F70" s="572">
        <v>-1000</v>
      </c>
      <c r="G70" s="527">
        <v>999922</v>
      </c>
      <c r="H70" s="597">
        <v>999922</v>
      </c>
      <c r="I70" s="597">
        <f t="shared" si="8"/>
        <v>0</v>
      </c>
      <c r="J70" s="597">
        <f t="shared" si="9"/>
        <v>0</v>
      </c>
      <c r="K70" s="597">
        <f t="shared" si="10"/>
        <v>0</v>
      </c>
      <c r="L70" s="513">
        <v>989111</v>
      </c>
      <c r="M70" s="597">
        <v>989840</v>
      </c>
      <c r="N70" s="597">
        <f t="shared" si="11"/>
        <v>-729</v>
      </c>
      <c r="O70" s="597">
        <f t="shared" si="12"/>
        <v>729000</v>
      </c>
      <c r="P70" s="597">
        <f t="shared" si="13"/>
        <v>0.729</v>
      </c>
      <c r="Q70" s="209"/>
    </row>
    <row r="71" spans="1:17" ht="15.75" customHeight="1">
      <c r="A71" s="557"/>
      <c r="B71" s="560" t="s">
        <v>142</v>
      </c>
      <c r="C71" s="563"/>
      <c r="D71" s="48"/>
      <c r="E71" s="48"/>
      <c r="F71" s="572"/>
      <c r="G71" s="527"/>
      <c r="H71" s="597"/>
      <c r="I71" s="597"/>
      <c r="J71" s="597"/>
      <c r="K71" s="597"/>
      <c r="L71" s="513"/>
      <c r="M71" s="597"/>
      <c r="N71" s="597"/>
      <c r="O71" s="597"/>
      <c r="P71" s="597"/>
      <c r="Q71" s="209"/>
    </row>
    <row r="72" spans="1:17" ht="15.75" customHeight="1">
      <c r="A72" s="557">
        <v>10</v>
      </c>
      <c r="B72" s="558" t="s">
        <v>143</v>
      </c>
      <c r="C72" s="563">
        <v>4864916</v>
      </c>
      <c r="D72" s="48" t="s">
        <v>14</v>
      </c>
      <c r="E72" s="49" t="s">
        <v>368</v>
      </c>
      <c r="F72" s="572">
        <v>-1000</v>
      </c>
      <c r="G72" s="527">
        <v>13800</v>
      </c>
      <c r="H72" s="597">
        <v>13780</v>
      </c>
      <c r="I72" s="597">
        <f>G72-H72</f>
        <v>20</v>
      </c>
      <c r="J72" s="597">
        <f>$F72*I72</f>
        <v>-20000</v>
      </c>
      <c r="K72" s="597">
        <f>J72/1000000</f>
        <v>-0.02</v>
      </c>
      <c r="L72" s="513">
        <v>976907</v>
      </c>
      <c r="M72" s="597">
        <v>980525</v>
      </c>
      <c r="N72" s="597">
        <f>L72-M72</f>
        <v>-3618</v>
      </c>
      <c r="O72" s="597">
        <f>$F72*N72</f>
        <v>3618000</v>
      </c>
      <c r="P72" s="600">
        <f>O72/1000000</f>
        <v>3.618</v>
      </c>
      <c r="Q72" s="209"/>
    </row>
    <row r="73" spans="1:17" ht="15.75" customHeight="1">
      <c r="A73" s="557">
        <v>11</v>
      </c>
      <c r="B73" s="558" t="s">
        <v>144</v>
      </c>
      <c r="C73" s="563">
        <v>4864917</v>
      </c>
      <c r="D73" s="48" t="s">
        <v>14</v>
      </c>
      <c r="E73" s="49" t="s">
        <v>368</v>
      </c>
      <c r="F73" s="572">
        <v>-1000</v>
      </c>
      <c r="G73" s="527">
        <v>973525</v>
      </c>
      <c r="H73" s="597">
        <v>973517</v>
      </c>
      <c r="I73" s="597">
        <f>G73-H73</f>
        <v>8</v>
      </c>
      <c r="J73" s="597">
        <f>$F73*I73</f>
        <v>-8000</v>
      </c>
      <c r="K73" s="597">
        <f>J73/1000000</f>
        <v>-0.008</v>
      </c>
      <c r="L73" s="513">
        <v>944190</v>
      </c>
      <c r="M73" s="597">
        <v>949526</v>
      </c>
      <c r="N73" s="597">
        <f>L73-M73</f>
        <v>-5336</v>
      </c>
      <c r="O73" s="597">
        <f>$F73*N73</f>
        <v>5336000</v>
      </c>
      <c r="P73" s="600">
        <f>O73/1000000</f>
        <v>5.336</v>
      </c>
      <c r="Q73" s="209"/>
    </row>
    <row r="74" spans="1:17" ht="15.75" customHeight="1">
      <c r="A74" s="557"/>
      <c r="B74" s="559" t="s">
        <v>145</v>
      </c>
      <c r="C74" s="563"/>
      <c r="D74" s="52"/>
      <c r="E74" s="52"/>
      <c r="F74" s="572"/>
      <c r="G74" s="527"/>
      <c r="H74" s="597"/>
      <c r="I74" s="597"/>
      <c r="J74" s="597"/>
      <c r="K74" s="597"/>
      <c r="L74" s="513"/>
      <c r="M74" s="597"/>
      <c r="N74" s="597"/>
      <c r="O74" s="597"/>
      <c r="P74" s="597"/>
      <c r="Q74" s="209"/>
    </row>
    <row r="75" spans="1:17" ht="15.75" customHeight="1">
      <c r="A75" s="557">
        <v>12</v>
      </c>
      <c r="B75" s="558" t="s">
        <v>146</v>
      </c>
      <c r="C75" s="563">
        <v>4865053</v>
      </c>
      <c r="D75" s="48" t="s">
        <v>14</v>
      </c>
      <c r="E75" s="49" t="s">
        <v>368</v>
      </c>
      <c r="F75" s="572">
        <v>-1000</v>
      </c>
      <c r="G75" s="527">
        <v>21027</v>
      </c>
      <c r="H75" s="597">
        <v>21016</v>
      </c>
      <c r="I75" s="597">
        <f>G75-H75</f>
        <v>11</v>
      </c>
      <c r="J75" s="597">
        <f>$F75*I75</f>
        <v>-11000</v>
      </c>
      <c r="K75" s="597">
        <f>J75/1000000</f>
        <v>-0.011</v>
      </c>
      <c r="L75" s="513">
        <v>19235</v>
      </c>
      <c r="M75" s="597">
        <v>15595</v>
      </c>
      <c r="N75" s="597">
        <f>L75-M75</f>
        <v>3640</v>
      </c>
      <c r="O75" s="597">
        <f>$F75*N75</f>
        <v>-3640000</v>
      </c>
      <c r="P75" s="597">
        <f>O75/1000000</f>
        <v>-3.64</v>
      </c>
      <c r="Q75" s="209"/>
    </row>
    <row r="76" spans="1:17" ht="15.75" customHeight="1">
      <c r="A76" s="557">
        <v>13</v>
      </c>
      <c r="B76" s="558" t="s">
        <v>147</v>
      </c>
      <c r="C76" s="563">
        <v>4864986</v>
      </c>
      <c r="D76" s="48" t="s">
        <v>14</v>
      </c>
      <c r="E76" s="49" t="s">
        <v>368</v>
      </c>
      <c r="F76" s="572">
        <v>-1000</v>
      </c>
      <c r="G76" s="527">
        <v>14343</v>
      </c>
      <c r="H76" s="514">
        <v>14303</v>
      </c>
      <c r="I76" s="514">
        <f>G76-H76</f>
        <v>40</v>
      </c>
      <c r="J76" s="514">
        <f>$F76*I76</f>
        <v>-40000</v>
      </c>
      <c r="K76" s="514">
        <f>J76/1000000</f>
        <v>-0.04</v>
      </c>
      <c r="L76" s="513">
        <v>27610</v>
      </c>
      <c r="M76" s="514">
        <v>23823</v>
      </c>
      <c r="N76" s="514">
        <f>L76-M76</f>
        <v>3787</v>
      </c>
      <c r="O76" s="514">
        <f>$F76*N76</f>
        <v>-3787000</v>
      </c>
      <c r="P76" s="514">
        <f>O76/1000000</f>
        <v>-3.787</v>
      </c>
      <c r="Q76" s="209"/>
    </row>
    <row r="77" spans="1:17" ht="15.75" customHeight="1">
      <c r="A77" s="557"/>
      <c r="B77" s="560" t="s">
        <v>152</v>
      </c>
      <c r="C77" s="563"/>
      <c r="D77" s="48"/>
      <c r="E77" s="48"/>
      <c r="F77" s="572"/>
      <c r="G77" s="598"/>
      <c r="H77" s="514"/>
      <c r="I77" s="514"/>
      <c r="J77" s="514"/>
      <c r="K77" s="514"/>
      <c r="L77" s="598"/>
      <c r="M77" s="514"/>
      <c r="N77" s="514"/>
      <c r="O77" s="514"/>
      <c r="P77" s="514"/>
      <c r="Q77" s="209"/>
    </row>
    <row r="78" spans="1:17" ht="15.75" customHeight="1">
      <c r="A78" s="538">
        <v>14</v>
      </c>
      <c r="B78" s="558" t="s">
        <v>153</v>
      </c>
      <c r="C78" s="563">
        <v>4902528</v>
      </c>
      <c r="D78" s="48" t="s">
        <v>14</v>
      </c>
      <c r="E78" s="49" t="s">
        <v>368</v>
      </c>
      <c r="F78" s="572">
        <v>100</v>
      </c>
      <c r="G78" s="327">
        <v>11525</v>
      </c>
      <c r="H78" s="514">
        <v>11525</v>
      </c>
      <c r="I78" s="514">
        <f>G78-H78</f>
        <v>0</v>
      </c>
      <c r="J78" s="514">
        <f>$F78*I78</f>
        <v>0</v>
      </c>
      <c r="K78" s="514">
        <f>J78/1000000</f>
        <v>0</v>
      </c>
      <c r="L78" s="513">
        <v>4086</v>
      </c>
      <c r="M78" s="514">
        <v>4086</v>
      </c>
      <c r="N78" s="514">
        <f>L78-M78</f>
        <v>0</v>
      </c>
      <c r="O78" s="514">
        <f>$F78*N78</f>
        <v>0</v>
      </c>
      <c r="P78" s="514">
        <f>O78/1000000</f>
        <v>0</v>
      </c>
      <c r="Q78" s="25"/>
    </row>
    <row r="79" spans="1:17" ht="22.5">
      <c r="A79" s="538">
        <v>15</v>
      </c>
      <c r="B79" s="558" t="s">
        <v>391</v>
      </c>
      <c r="C79" s="563">
        <v>4864943</v>
      </c>
      <c r="D79" s="48" t="s">
        <v>14</v>
      </c>
      <c r="E79" s="49" t="s">
        <v>368</v>
      </c>
      <c r="F79" s="515">
        <v>1000</v>
      </c>
      <c r="G79" s="514">
        <v>0</v>
      </c>
      <c r="H79" s="514">
        <v>0</v>
      </c>
      <c r="I79" s="514">
        <f>G79-H79</f>
        <v>0</v>
      </c>
      <c r="J79" s="514">
        <f>$F79*I79</f>
        <v>0</v>
      </c>
      <c r="K79" s="515">
        <f>J79/1000000</f>
        <v>0</v>
      </c>
      <c r="L79" s="514">
        <v>10128</v>
      </c>
      <c r="M79" s="514">
        <v>10128</v>
      </c>
      <c r="N79" s="514">
        <f>L79-M79</f>
        <v>0</v>
      </c>
      <c r="O79" s="514">
        <f>$F79*N79</f>
        <v>0</v>
      </c>
      <c r="P79" s="515">
        <f>O79/1000000</f>
        <v>0</v>
      </c>
      <c r="Q79" s="627" t="s">
        <v>392</v>
      </c>
    </row>
    <row r="80" spans="1:17" ht="15.75" customHeight="1" thickBot="1">
      <c r="A80" s="561"/>
      <c r="B80" s="562"/>
      <c r="C80" s="564"/>
      <c r="D80" s="125"/>
      <c r="E80" s="55"/>
      <c r="F80" s="574"/>
      <c r="G80" s="599"/>
      <c r="H80" s="519"/>
      <c r="I80" s="519"/>
      <c r="J80" s="519"/>
      <c r="K80" s="519"/>
      <c r="L80" s="518"/>
      <c r="M80" s="519"/>
      <c r="N80" s="519"/>
      <c r="O80" s="519"/>
      <c r="P80" s="519"/>
      <c r="Q80" s="210"/>
    </row>
    <row r="81" spans="1:16" ht="15.75" thickTop="1">
      <c r="A81" s="11"/>
      <c r="B81" s="20"/>
      <c r="C81" s="13"/>
      <c r="D81" s="14"/>
      <c r="E81" s="10"/>
      <c r="F81" s="495"/>
      <c r="G81" s="123"/>
      <c r="H81" s="21"/>
      <c r="I81" s="23"/>
      <c r="J81" s="23"/>
      <c r="K81" s="23"/>
      <c r="L81" s="21"/>
      <c r="M81" s="21"/>
      <c r="N81" s="23"/>
      <c r="O81" s="23"/>
      <c r="P81" s="23"/>
    </row>
    <row r="82" spans="2:16" ht="18">
      <c r="B82" s="443" t="s">
        <v>268</v>
      </c>
      <c r="F82" s="282"/>
      <c r="I82" s="19"/>
      <c r="J82" s="19"/>
      <c r="K82" s="554">
        <f>SUM(K61:K78)</f>
        <v>0.20599999999999993</v>
      </c>
      <c r="L82" s="21"/>
      <c r="N82" s="19"/>
      <c r="O82" s="19"/>
      <c r="P82" s="554">
        <f>SUM(P61:P78)</f>
        <v>17.46</v>
      </c>
    </row>
    <row r="83" spans="2:16" ht="18">
      <c r="B83" s="443"/>
      <c r="F83" s="282"/>
      <c r="I83" s="19"/>
      <c r="J83" s="19"/>
      <c r="K83" s="23"/>
      <c r="L83" s="21"/>
      <c r="N83" s="19"/>
      <c r="O83" s="19"/>
      <c r="P83" s="446"/>
    </row>
    <row r="84" spans="2:16" ht="18">
      <c r="B84" s="443" t="s">
        <v>155</v>
      </c>
      <c r="F84" s="282"/>
      <c r="I84" s="19"/>
      <c r="J84" s="19"/>
      <c r="K84" s="554">
        <f>SUM(K82:K83)</f>
        <v>0.20599999999999993</v>
      </c>
      <c r="L84" s="21"/>
      <c r="N84" s="19"/>
      <c r="O84" s="19"/>
      <c r="P84" s="554">
        <f>SUM(P82:P83)</f>
        <v>17.46</v>
      </c>
    </row>
    <row r="85" spans="6:16" ht="15">
      <c r="F85" s="282"/>
      <c r="I85" s="19"/>
      <c r="J85" s="19"/>
      <c r="K85" s="23"/>
      <c r="L85" s="21"/>
      <c r="N85" s="19"/>
      <c r="O85" s="19"/>
      <c r="P85" s="23"/>
    </row>
    <row r="86" spans="6:16" ht="15">
      <c r="F86" s="282"/>
      <c r="I86" s="19"/>
      <c r="J86" s="19"/>
      <c r="K86" s="23"/>
      <c r="L86" s="21"/>
      <c r="N86" s="19"/>
      <c r="O86" s="19"/>
      <c r="P86" s="23"/>
    </row>
    <row r="87" spans="6:18" ht="15">
      <c r="F87" s="282"/>
      <c r="I87" s="19"/>
      <c r="J87" s="19"/>
      <c r="K87" s="23"/>
      <c r="L87" s="21"/>
      <c r="N87" s="19"/>
      <c r="O87" s="19"/>
      <c r="P87" s="23"/>
      <c r="Q87" s="353" t="str">
        <f>NDPL!Q1</f>
        <v>JULY 2010</v>
      </c>
      <c r="R87" s="353"/>
    </row>
    <row r="88" spans="1:16" ht="18.75" thickBot="1">
      <c r="A88" s="463" t="s">
        <v>267</v>
      </c>
      <c r="F88" s="282"/>
      <c r="G88" s="7"/>
      <c r="H88" s="7"/>
      <c r="I88" s="58" t="s">
        <v>8</v>
      </c>
      <c r="J88" s="21"/>
      <c r="K88" s="21"/>
      <c r="L88" s="21"/>
      <c r="M88" s="21"/>
      <c r="N88" s="58" t="s">
        <v>7</v>
      </c>
      <c r="O88" s="21"/>
      <c r="P88" s="21"/>
    </row>
    <row r="89" spans="1:17" ht="39.75" thickBot="1" thickTop="1">
      <c r="A89" s="43" t="s">
        <v>9</v>
      </c>
      <c r="B89" s="40" t="s">
        <v>10</v>
      </c>
      <c r="C89" s="41" t="s">
        <v>1</v>
      </c>
      <c r="D89" s="41" t="s">
        <v>2</v>
      </c>
      <c r="E89" s="41" t="s">
        <v>3</v>
      </c>
      <c r="F89" s="41" t="s">
        <v>11</v>
      </c>
      <c r="G89" s="43" t="str">
        <f>NDPL!G5</f>
        <v>FINAL READING 01/08/10</v>
      </c>
      <c r="H89" s="41" t="str">
        <f>NDPL!H5</f>
        <v>INTIAL READING 01/07/10</v>
      </c>
      <c r="I89" s="41" t="s">
        <v>4</v>
      </c>
      <c r="J89" s="41" t="s">
        <v>5</v>
      </c>
      <c r="K89" s="41" t="s">
        <v>6</v>
      </c>
      <c r="L89" s="43" t="str">
        <f>NDPL!G5</f>
        <v>FINAL READING 01/08/10</v>
      </c>
      <c r="M89" s="41" t="str">
        <f>NDPL!H5</f>
        <v>INTIAL READING 01/07/10</v>
      </c>
      <c r="N89" s="41" t="s">
        <v>4</v>
      </c>
      <c r="O89" s="41" t="s">
        <v>5</v>
      </c>
      <c r="P89" s="41" t="s">
        <v>6</v>
      </c>
      <c r="Q89" s="42" t="s">
        <v>330</v>
      </c>
    </row>
    <row r="90" spans="1:16" ht="17.25" thickBot="1" thickTop="1">
      <c r="A90" s="6"/>
      <c r="B90" s="51"/>
      <c r="C90" s="4"/>
      <c r="D90" s="4"/>
      <c r="E90" s="4"/>
      <c r="F90" s="498"/>
      <c r="G90" s="4"/>
      <c r="H90" s="4"/>
      <c r="I90" s="4"/>
      <c r="J90" s="4"/>
      <c r="K90" s="4"/>
      <c r="L90" s="22"/>
      <c r="M90" s="4"/>
      <c r="N90" s="4"/>
      <c r="O90" s="4"/>
      <c r="P90" s="4"/>
    </row>
    <row r="91" spans="1:17" ht="15.75" customHeight="1" thickTop="1">
      <c r="A91" s="555"/>
      <c r="B91" s="566" t="s">
        <v>36</v>
      </c>
      <c r="C91" s="567"/>
      <c r="D91" s="116"/>
      <c r="E91" s="126"/>
      <c r="F91" s="499"/>
      <c r="G91" s="39"/>
      <c r="H91" s="27"/>
      <c r="I91" s="28"/>
      <c r="J91" s="28"/>
      <c r="K91" s="28"/>
      <c r="L91" s="26"/>
      <c r="M91" s="27"/>
      <c r="N91" s="28"/>
      <c r="O91" s="28"/>
      <c r="P91" s="28"/>
      <c r="Q91" s="208"/>
    </row>
    <row r="92" spans="1:17" ht="15.75" customHeight="1">
      <c r="A92" s="557">
        <v>1</v>
      </c>
      <c r="B92" s="558" t="s">
        <v>39</v>
      </c>
      <c r="C92" s="563">
        <v>4864889</v>
      </c>
      <c r="D92" s="48" t="s">
        <v>14</v>
      </c>
      <c r="E92" s="49" t="s">
        <v>368</v>
      </c>
      <c r="F92" s="572">
        <v>-1000</v>
      </c>
      <c r="G92" s="601">
        <v>993413</v>
      </c>
      <c r="H92" s="593">
        <v>993433</v>
      </c>
      <c r="I92" s="593">
        <f>G92-H92</f>
        <v>-20</v>
      </c>
      <c r="J92" s="593">
        <f aca="true" t="shared" si="14" ref="J92:J99">$F92*I92</f>
        <v>20000</v>
      </c>
      <c r="K92" s="593">
        <f aca="true" t="shared" si="15" ref="K92:K99">J92/1000000</f>
        <v>0.02</v>
      </c>
      <c r="L92" s="513">
        <v>998651</v>
      </c>
      <c r="M92" s="514">
        <v>998678</v>
      </c>
      <c r="N92" s="514">
        <f>L92-M92</f>
        <v>-27</v>
      </c>
      <c r="O92" s="514">
        <f aca="true" t="shared" si="16" ref="O92:O99">$F92*N92</f>
        <v>27000</v>
      </c>
      <c r="P92" s="514">
        <f aca="true" t="shared" si="17" ref="P92:P99">O92/1000000</f>
        <v>0.027</v>
      </c>
      <c r="Q92" s="209"/>
    </row>
    <row r="93" spans="1:17" ht="15.75" customHeight="1">
      <c r="A93" s="557">
        <v>2</v>
      </c>
      <c r="B93" s="558" t="s">
        <v>40</v>
      </c>
      <c r="C93" s="563">
        <v>4864800</v>
      </c>
      <c r="D93" s="48" t="s">
        <v>14</v>
      </c>
      <c r="E93" s="49" t="s">
        <v>368</v>
      </c>
      <c r="F93" s="572">
        <v>-100</v>
      </c>
      <c r="G93" s="601">
        <v>994882</v>
      </c>
      <c r="H93" s="413">
        <v>994899</v>
      </c>
      <c r="I93" s="413">
        <f aca="true" t="shared" si="18" ref="I93:I99">G93-H93</f>
        <v>-17</v>
      </c>
      <c r="J93" s="413">
        <f t="shared" si="14"/>
        <v>1700</v>
      </c>
      <c r="K93" s="413">
        <f t="shared" si="15"/>
        <v>0.0017</v>
      </c>
      <c r="L93" s="516">
        <v>11552</v>
      </c>
      <c r="M93" s="517">
        <v>11593</v>
      </c>
      <c r="N93" s="514">
        <f aca="true" t="shared" si="19" ref="N93:N99">L93-M93</f>
        <v>-41</v>
      </c>
      <c r="O93" s="514">
        <f t="shared" si="16"/>
        <v>4100</v>
      </c>
      <c r="P93" s="514">
        <f t="shared" si="17"/>
        <v>0.0041</v>
      </c>
      <c r="Q93" s="209"/>
    </row>
    <row r="94" spans="1:17" ht="15.75" customHeight="1">
      <c r="A94" s="557"/>
      <c r="B94" s="560" t="s">
        <v>117</v>
      </c>
      <c r="C94" s="563"/>
      <c r="D94" s="48"/>
      <c r="E94" s="49"/>
      <c r="F94" s="572"/>
      <c r="G94" s="601"/>
      <c r="H94" s="593"/>
      <c r="I94" s="593"/>
      <c r="J94" s="593"/>
      <c r="K94" s="593"/>
      <c r="L94" s="513"/>
      <c r="M94" s="514"/>
      <c r="N94" s="514"/>
      <c r="O94" s="514"/>
      <c r="P94" s="514"/>
      <c r="Q94" s="209"/>
    </row>
    <row r="95" spans="1:17" ht="15.75" customHeight="1">
      <c r="A95" s="557">
        <v>3</v>
      </c>
      <c r="B95" s="493" t="s">
        <v>118</v>
      </c>
      <c r="C95" s="563">
        <v>4865136</v>
      </c>
      <c r="D95" s="52" t="s">
        <v>14</v>
      </c>
      <c r="E95" s="49" t="s">
        <v>368</v>
      </c>
      <c r="F95" s="572">
        <v>-100</v>
      </c>
      <c r="G95" s="601">
        <v>1410</v>
      </c>
      <c r="H95" s="593">
        <v>1395</v>
      </c>
      <c r="I95" s="593">
        <f t="shared" si="18"/>
        <v>15</v>
      </c>
      <c r="J95" s="593">
        <f t="shared" si="14"/>
        <v>-1500</v>
      </c>
      <c r="K95" s="593">
        <f t="shared" si="15"/>
        <v>-0.0015</v>
      </c>
      <c r="L95" s="513">
        <v>46607</v>
      </c>
      <c r="M95" s="514">
        <v>44340</v>
      </c>
      <c r="N95" s="514">
        <f t="shared" si="19"/>
        <v>2267</v>
      </c>
      <c r="O95" s="514">
        <f t="shared" si="16"/>
        <v>-226700</v>
      </c>
      <c r="P95" s="517">
        <f t="shared" si="17"/>
        <v>-0.2267</v>
      </c>
      <c r="Q95" s="209"/>
    </row>
    <row r="96" spans="1:17" ht="15.75" customHeight="1">
      <c r="A96" s="557">
        <v>4</v>
      </c>
      <c r="B96" s="558" t="s">
        <v>119</v>
      </c>
      <c r="C96" s="563">
        <v>4865137</v>
      </c>
      <c r="D96" s="48" t="s">
        <v>14</v>
      </c>
      <c r="E96" s="49" t="s">
        <v>368</v>
      </c>
      <c r="F96" s="572">
        <v>-100</v>
      </c>
      <c r="G96" s="601">
        <v>1229</v>
      </c>
      <c r="H96" s="593">
        <v>1169</v>
      </c>
      <c r="I96" s="593">
        <f t="shared" si="18"/>
        <v>60</v>
      </c>
      <c r="J96" s="593">
        <f t="shared" si="14"/>
        <v>-6000</v>
      </c>
      <c r="K96" s="593">
        <f t="shared" si="15"/>
        <v>-0.006</v>
      </c>
      <c r="L96" s="513">
        <v>106602</v>
      </c>
      <c r="M96" s="514">
        <v>101793</v>
      </c>
      <c r="N96" s="514">
        <f t="shared" si="19"/>
        <v>4809</v>
      </c>
      <c r="O96" s="514">
        <f t="shared" si="16"/>
        <v>-480900</v>
      </c>
      <c r="P96" s="514">
        <f t="shared" si="17"/>
        <v>-0.4809</v>
      </c>
      <c r="Q96" s="209"/>
    </row>
    <row r="97" spans="1:17" ht="15.75" customHeight="1">
      <c r="A97" s="557">
        <v>5</v>
      </c>
      <c r="B97" s="558" t="s">
        <v>120</v>
      </c>
      <c r="C97" s="563">
        <v>4865138</v>
      </c>
      <c r="D97" s="48" t="s">
        <v>14</v>
      </c>
      <c r="E97" s="49" t="s">
        <v>368</v>
      </c>
      <c r="F97" s="572">
        <v>-100</v>
      </c>
      <c r="G97" s="601">
        <v>999797</v>
      </c>
      <c r="H97" s="413">
        <v>999794</v>
      </c>
      <c r="I97" s="593">
        <f t="shared" si="18"/>
        <v>3</v>
      </c>
      <c r="J97" s="593">
        <f t="shared" si="14"/>
        <v>-300</v>
      </c>
      <c r="K97" s="593">
        <f t="shared" si="15"/>
        <v>-0.0003</v>
      </c>
      <c r="L97" s="513">
        <v>5628</v>
      </c>
      <c r="M97" s="517">
        <v>3792</v>
      </c>
      <c r="N97" s="514">
        <f t="shared" si="19"/>
        <v>1836</v>
      </c>
      <c r="O97" s="514">
        <f t="shared" si="16"/>
        <v>-183600</v>
      </c>
      <c r="P97" s="514">
        <f t="shared" si="17"/>
        <v>-0.1836</v>
      </c>
      <c r="Q97" s="209"/>
    </row>
    <row r="98" spans="1:17" ht="15.75" customHeight="1">
      <c r="A98" s="557">
        <v>6</v>
      </c>
      <c r="B98" s="558" t="s">
        <v>121</v>
      </c>
      <c r="C98" s="563">
        <v>4865139</v>
      </c>
      <c r="D98" s="48" t="s">
        <v>14</v>
      </c>
      <c r="E98" s="49" t="s">
        <v>368</v>
      </c>
      <c r="F98" s="572">
        <v>-100</v>
      </c>
      <c r="G98" s="601">
        <v>3011</v>
      </c>
      <c r="H98" s="413">
        <v>2901</v>
      </c>
      <c r="I98" s="593">
        <f t="shared" si="18"/>
        <v>110</v>
      </c>
      <c r="J98" s="593">
        <f t="shared" si="14"/>
        <v>-11000</v>
      </c>
      <c r="K98" s="593">
        <f t="shared" si="15"/>
        <v>-0.011</v>
      </c>
      <c r="L98" s="513">
        <v>67888</v>
      </c>
      <c r="M98" s="517">
        <v>59336</v>
      </c>
      <c r="N98" s="514">
        <f t="shared" si="19"/>
        <v>8552</v>
      </c>
      <c r="O98" s="514">
        <f t="shared" si="16"/>
        <v>-855200</v>
      </c>
      <c r="P98" s="514">
        <f t="shared" si="17"/>
        <v>-0.8552</v>
      </c>
      <c r="Q98" s="209"/>
    </row>
    <row r="99" spans="1:17" ht="15.75" customHeight="1">
      <c r="A99" s="557">
        <v>7</v>
      </c>
      <c r="B99" s="558" t="s">
        <v>122</v>
      </c>
      <c r="C99" s="563">
        <v>4864948</v>
      </c>
      <c r="D99" s="48" t="s">
        <v>14</v>
      </c>
      <c r="E99" s="49" t="s">
        <v>368</v>
      </c>
      <c r="F99" s="572">
        <v>-1000</v>
      </c>
      <c r="G99" s="601">
        <v>25671</v>
      </c>
      <c r="H99" s="413">
        <v>23602</v>
      </c>
      <c r="I99" s="593">
        <f t="shared" si="18"/>
        <v>2069</v>
      </c>
      <c r="J99" s="593">
        <f t="shared" si="14"/>
        <v>-2069000</v>
      </c>
      <c r="K99" s="593">
        <f t="shared" si="15"/>
        <v>-2.069</v>
      </c>
      <c r="L99" s="513">
        <v>232</v>
      </c>
      <c r="M99" s="517">
        <v>225</v>
      </c>
      <c r="N99" s="514">
        <f t="shared" si="19"/>
        <v>7</v>
      </c>
      <c r="O99" s="514">
        <f t="shared" si="16"/>
        <v>-7000</v>
      </c>
      <c r="P99" s="514">
        <f t="shared" si="17"/>
        <v>-0.007</v>
      </c>
      <c r="Q99" s="209"/>
    </row>
    <row r="100" spans="1:17" ht="15.75" customHeight="1">
      <c r="A100" s="557"/>
      <c r="B100" s="559" t="s">
        <v>123</v>
      </c>
      <c r="C100" s="563"/>
      <c r="D100" s="52"/>
      <c r="E100" s="52"/>
      <c r="F100" s="572"/>
      <c r="G100" s="601"/>
      <c r="H100" s="593"/>
      <c r="I100" s="593"/>
      <c r="J100" s="593"/>
      <c r="K100" s="593"/>
      <c r="L100" s="513"/>
      <c r="M100" s="514"/>
      <c r="N100" s="514"/>
      <c r="O100" s="514"/>
      <c r="P100" s="514"/>
      <c r="Q100" s="209"/>
    </row>
    <row r="101" spans="1:17" ht="15.75" customHeight="1">
      <c r="A101" s="557"/>
      <c r="B101" s="558"/>
      <c r="C101" s="563"/>
      <c r="D101" s="48"/>
      <c r="E101" s="48"/>
      <c r="F101" s="572"/>
      <c r="G101" s="601"/>
      <c r="H101" s="593"/>
      <c r="I101" s="593"/>
      <c r="J101" s="593"/>
      <c r="K101" s="593"/>
      <c r="L101" s="513"/>
      <c r="M101" s="514"/>
      <c r="N101" s="514"/>
      <c r="O101" s="514"/>
      <c r="P101" s="514"/>
      <c r="Q101" s="209"/>
    </row>
    <row r="102" spans="1:17" ht="15.75" customHeight="1">
      <c r="A102" s="557">
        <v>8</v>
      </c>
      <c r="B102" s="558" t="s">
        <v>124</v>
      </c>
      <c r="C102" s="563">
        <v>4864951</v>
      </c>
      <c r="D102" s="48" t="s">
        <v>14</v>
      </c>
      <c r="E102" s="49" t="s">
        <v>368</v>
      </c>
      <c r="F102" s="572">
        <v>-1000</v>
      </c>
      <c r="G102" s="477">
        <v>999978</v>
      </c>
      <c r="H102" s="504">
        <v>999978</v>
      </c>
      <c r="I102" s="593">
        <f>G102-H102</f>
        <v>0</v>
      </c>
      <c r="J102" s="593">
        <f aca="true" t="shared" si="20" ref="J102:J109">$F102*I102</f>
        <v>0</v>
      </c>
      <c r="K102" s="593">
        <f aca="true" t="shared" si="21" ref="K102:K109">J102/1000000</f>
        <v>0</v>
      </c>
      <c r="L102" s="480">
        <v>36203</v>
      </c>
      <c r="M102" s="504">
        <v>35439</v>
      </c>
      <c r="N102" s="514">
        <f>L102-M102</f>
        <v>764</v>
      </c>
      <c r="O102" s="514">
        <f aca="true" t="shared" si="22" ref="O102:O109">$F102*N102</f>
        <v>-764000</v>
      </c>
      <c r="P102" s="514">
        <f aca="true" t="shared" si="23" ref="P102:P109">O102/1000000</f>
        <v>-0.764</v>
      </c>
      <c r="Q102" s="209"/>
    </row>
    <row r="103" spans="1:17" ht="15.75" customHeight="1">
      <c r="A103" s="557">
        <v>9</v>
      </c>
      <c r="B103" s="558" t="s">
        <v>125</v>
      </c>
      <c r="C103" s="563">
        <v>4902501</v>
      </c>
      <c r="D103" s="48" t="s">
        <v>14</v>
      </c>
      <c r="E103" s="49" t="s">
        <v>368</v>
      </c>
      <c r="F103" s="572">
        <v>-1333.33</v>
      </c>
      <c r="G103" s="477">
        <v>1000001</v>
      </c>
      <c r="H103" s="476">
        <v>999998</v>
      </c>
      <c r="I103" s="413">
        <f>G103-H103</f>
        <v>3</v>
      </c>
      <c r="J103" s="413">
        <f t="shared" si="20"/>
        <v>-3999.99</v>
      </c>
      <c r="K103" s="413">
        <f t="shared" si="21"/>
        <v>-0.00399999</v>
      </c>
      <c r="L103" s="483">
        <v>496</v>
      </c>
      <c r="M103" s="476">
        <v>202</v>
      </c>
      <c r="N103" s="517">
        <f>L103-M103</f>
        <v>294</v>
      </c>
      <c r="O103" s="514">
        <f t="shared" si="22"/>
        <v>-391999.01999999996</v>
      </c>
      <c r="P103" s="514">
        <f t="shared" si="23"/>
        <v>-0.39199902</v>
      </c>
      <c r="Q103" s="209"/>
    </row>
    <row r="104" spans="1:17" ht="15.75" customHeight="1">
      <c r="A104" s="557"/>
      <c r="B104" s="558"/>
      <c r="C104" s="563"/>
      <c r="D104" s="48"/>
      <c r="E104" s="49"/>
      <c r="F104" s="572"/>
      <c r="G104" s="477"/>
      <c r="H104" s="476"/>
      <c r="I104" s="413"/>
      <c r="J104" s="413"/>
      <c r="K104" s="413"/>
      <c r="L104" s="483"/>
      <c r="M104" s="476"/>
      <c r="N104" s="517"/>
      <c r="O104" s="514"/>
      <c r="P104" s="514"/>
      <c r="Q104" s="209"/>
    </row>
    <row r="105" spans="1:17" ht="15.75" customHeight="1">
      <c r="A105" s="557"/>
      <c r="B105" s="560" t="s">
        <v>126</v>
      </c>
      <c r="C105" s="563"/>
      <c r="D105" s="48"/>
      <c r="E105" s="48"/>
      <c r="F105" s="572"/>
      <c r="G105" s="601"/>
      <c r="H105" s="593"/>
      <c r="I105" s="593"/>
      <c r="J105" s="593"/>
      <c r="K105" s="593"/>
      <c r="L105" s="513"/>
      <c r="M105" s="514"/>
      <c r="N105" s="514"/>
      <c r="O105" s="514"/>
      <c r="P105" s="514"/>
      <c r="Q105" s="209"/>
    </row>
    <row r="106" spans="1:17" ht="15.75" customHeight="1">
      <c r="A106" s="557">
        <v>10</v>
      </c>
      <c r="B106" s="493" t="s">
        <v>51</v>
      </c>
      <c r="C106" s="563">
        <v>4864843</v>
      </c>
      <c r="D106" s="52" t="s">
        <v>14</v>
      </c>
      <c r="E106" s="49" t="s">
        <v>368</v>
      </c>
      <c r="F106" s="572">
        <v>-1000</v>
      </c>
      <c r="G106" s="601">
        <v>216</v>
      </c>
      <c r="H106" s="593">
        <v>199</v>
      </c>
      <c r="I106" s="593">
        <f>G106-H106</f>
        <v>17</v>
      </c>
      <c r="J106" s="593">
        <f t="shared" si="20"/>
        <v>-17000</v>
      </c>
      <c r="K106" s="593">
        <f t="shared" si="21"/>
        <v>-0.017</v>
      </c>
      <c r="L106" s="513">
        <v>12154</v>
      </c>
      <c r="M106" s="514">
        <v>11694</v>
      </c>
      <c r="N106" s="514">
        <f>L106-M106</f>
        <v>460</v>
      </c>
      <c r="O106" s="514">
        <f t="shared" si="22"/>
        <v>-460000</v>
      </c>
      <c r="P106" s="514">
        <f t="shared" si="23"/>
        <v>-0.46</v>
      </c>
      <c r="Q106" s="209"/>
    </row>
    <row r="107" spans="1:17" ht="15.75" customHeight="1">
      <c r="A107" s="557">
        <v>11</v>
      </c>
      <c r="B107" s="558" t="s">
        <v>52</v>
      </c>
      <c r="C107" s="563">
        <v>4864844</v>
      </c>
      <c r="D107" s="48" t="s">
        <v>14</v>
      </c>
      <c r="E107" s="49" t="s">
        <v>368</v>
      </c>
      <c r="F107" s="572">
        <v>-1000</v>
      </c>
      <c r="G107" s="601">
        <v>998869</v>
      </c>
      <c r="H107" s="593">
        <v>998841</v>
      </c>
      <c r="I107" s="593">
        <f>G107-H107</f>
        <v>28</v>
      </c>
      <c r="J107" s="593">
        <f t="shared" si="20"/>
        <v>-28000</v>
      </c>
      <c r="K107" s="593">
        <f t="shared" si="21"/>
        <v>-0.028</v>
      </c>
      <c r="L107" s="513">
        <v>3085</v>
      </c>
      <c r="M107" s="514">
        <v>3091</v>
      </c>
      <c r="N107" s="514">
        <f>L107-M107</f>
        <v>-6</v>
      </c>
      <c r="O107" s="514">
        <f t="shared" si="22"/>
        <v>6000</v>
      </c>
      <c r="P107" s="514">
        <f t="shared" si="23"/>
        <v>0.006</v>
      </c>
      <c r="Q107" s="209"/>
    </row>
    <row r="108" spans="1:17" ht="15.75" customHeight="1">
      <c r="A108" s="557"/>
      <c r="B108" s="560" t="s">
        <v>53</v>
      </c>
      <c r="C108" s="563"/>
      <c r="D108" s="48"/>
      <c r="E108" s="48"/>
      <c r="F108" s="572"/>
      <c r="G108" s="601"/>
      <c r="H108" s="593"/>
      <c r="I108" s="593"/>
      <c r="J108" s="593"/>
      <c r="K108" s="593"/>
      <c r="L108" s="513"/>
      <c r="M108" s="514"/>
      <c r="N108" s="514"/>
      <c r="O108" s="514"/>
      <c r="P108" s="514"/>
      <c r="Q108" s="209"/>
    </row>
    <row r="109" spans="1:17" ht="15.75" customHeight="1">
      <c r="A109" s="557">
        <v>12</v>
      </c>
      <c r="B109" s="558" t="s">
        <v>90</v>
      </c>
      <c r="C109" s="563">
        <v>4865169</v>
      </c>
      <c r="D109" s="48" t="s">
        <v>14</v>
      </c>
      <c r="E109" s="49" t="s">
        <v>368</v>
      </c>
      <c r="F109" s="572">
        <v>-1000</v>
      </c>
      <c r="G109" s="601">
        <v>12</v>
      </c>
      <c r="H109" s="593">
        <v>12</v>
      </c>
      <c r="I109" s="593">
        <f>G109-H109</f>
        <v>0</v>
      </c>
      <c r="J109" s="593">
        <f t="shared" si="20"/>
        <v>0</v>
      </c>
      <c r="K109" s="593">
        <f t="shared" si="21"/>
        <v>0</v>
      </c>
      <c r="L109" s="513">
        <v>47396</v>
      </c>
      <c r="M109" s="514">
        <v>46106</v>
      </c>
      <c r="N109" s="514">
        <f>L109-M109</f>
        <v>1290</v>
      </c>
      <c r="O109" s="514">
        <f t="shared" si="22"/>
        <v>-1290000</v>
      </c>
      <c r="P109" s="514">
        <f t="shared" si="23"/>
        <v>-1.29</v>
      </c>
      <c r="Q109" s="209"/>
    </row>
    <row r="110" spans="1:17" ht="15.75" customHeight="1">
      <c r="A110" s="557"/>
      <c r="B110" s="559" t="s">
        <v>57</v>
      </c>
      <c r="C110" s="538"/>
      <c r="D110" s="52"/>
      <c r="E110" s="52"/>
      <c r="F110" s="572"/>
      <c r="G110" s="601"/>
      <c r="H110" s="602"/>
      <c r="I110" s="602"/>
      <c r="J110" s="602"/>
      <c r="K110" s="593"/>
      <c r="L110" s="516"/>
      <c r="M110" s="597"/>
      <c r="N110" s="597"/>
      <c r="O110" s="597"/>
      <c r="P110" s="514"/>
      <c r="Q110" s="260"/>
    </row>
    <row r="111" spans="1:17" ht="15.75" customHeight="1">
      <c r="A111" s="557"/>
      <c r="B111" s="559" t="s">
        <v>58</v>
      </c>
      <c r="C111" s="538"/>
      <c r="D111" s="52"/>
      <c r="E111" s="52"/>
      <c r="F111" s="572"/>
      <c r="G111" s="601"/>
      <c r="H111" s="602"/>
      <c r="I111" s="602"/>
      <c r="J111" s="602"/>
      <c r="K111" s="593"/>
      <c r="L111" s="516"/>
      <c r="M111" s="597"/>
      <c r="N111" s="597"/>
      <c r="O111" s="597"/>
      <c r="P111" s="514"/>
      <c r="Q111" s="260"/>
    </row>
    <row r="112" spans="1:17" ht="15.75" customHeight="1">
      <c r="A112" s="565"/>
      <c r="B112" s="568" t="s">
        <v>71</v>
      </c>
      <c r="C112" s="563"/>
      <c r="D112" s="52"/>
      <c r="E112" s="52"/>
      <c r="F112" s="572"/>
      <c r="G112" s="601"/>
      <c r="H112" s="593"/>
      <c r="I112" s="593"/>
      <c r="J112" s="593"/>
      <c r="K112" s="593"/>
      <c r="L112" s="516"/>
      <c r="M112" s="514"/>
      <c r="N112" s="514"/>
      <c r="O112" s="514"/>
      <c r="P112" s="514"/>
      <c r="Q112" s="260"/>
    </row>
    <row r="113" spans="1:17" ht="15.75" customHeight="1">
      <c r="A113" s="565">
        <v>13</v>
      </c>
      <c r="B113" s="569" t="s">
        <v>72</v>
      </c>
      <c r="C113" s="563">
        <v>4902529</v>
      </c>
      <c r="D113" s="48" t="s">
        <v>14</v>
      </c>
      <c r="E113" s="49" t="s">
        <v>368</v>
      </c>
      <c r="F113" s="572">
        <v>-500</v>
      </c>
      <c r="G113" s="601">
        <v>3063</v>
      </c>
      <c r="H113" s="593">
        <v>3063</v>
      </c>
      <c r="I113" s="593">
        <f>G113-H113</f>
        <v>0</v>
      </c>
      <c r="J113" s="593">
        <f>$F113*I113</f>
        <v>0</v>
      </c>
      <c r="K113" s="593">
        <f>J113/1000000</f>
        <v>0</v>
      </c>
      <c r="L113" s="513">
        <v>24657</v>
      </c>
      <c r="M113" s="514">
        <v>24105</v>
      </c>
      <c r="N113" s="514">
        <f>L113-M113</f>
        <v>552</v>
      </c>
      <c r="O113" s="514">
        <f>$F113*N113</f>
        <v>-276000</v>
      </c>
      <c r="P113" s="514">
        <f>O113/1000000</f>
        <v>-0.276</v>
      </c>
      <c r="Q113" s="209"/>
    </row>
    <row r="114" spans="1:17" ht="15.75" customHeight="1">
      <c r="A114" s="565">
        <v>14</v>
      </c>
      <c r="B114" s="569" t="s">
        <v>73</v>
      </c>
      <c r="C114" s="563">
        <v>4902530</v>
      </c>
      <c r="D114" s="48" t="s">
        <v>14</v>
      </c>
      <c r="E114" s="49" t="s">
        <v>368</v>
      </c>
      <c r="F114" s="572">
        <v>-500</v>
      </c>
      <c r="G114" s="601">
        <v>2848</v>
      </c>
      <c r="H114" s="593">
        <v>2847</v>
      </c>
      <c r="I114" s="593">
        <f aca="true" t="shared" si="24" ref="I114:I126">G114-H114</f>
        <v>1</v>
      </c>
      <c r="J114" s="593">
        <f aca="true" t="shared" si="25" ref="J114:J130">$F114*I114</f>
        <v>-500</v>
      </c>
      <c r="K114" s="593">
        <f aca="true" t="shared" si="26" ref="K114:K130">J114/1000000</f>
        <v>-0.0005</v>
      </c>
      <c r="L114" s="513">
        <v>16836</v>
      </c>
      <c r="M114" s="514">
        <v>16367</v>
      </c>
      <c r="N114" s="514">
        <f aca="true" t="shared" si="27" ref="N114:N126">L114-M114</f>
        <v>469</v>
      </c>
      <c r="O114" s="514">
        <f aca="true" t="shared" si="28" ref="O114:O130">$F114*N114</f>
        <v>-234500</v>
      </c>
      <c r="P114" s="514">
        <f aca="true" t="shared" si="29" ref="P114:P130">O114/1000000</f>
        <v>-0.2345</v>
      </c>
      <c r="Q114" s="209"/>
    </row>
    <row r="115" spans="1:17" ht="15.75" customHeight="1">
      <c r="A115" s="565">
        <v>15</v>
      </c>
      <c r="B115" s="569" t="s">
        <v>74</v>
      </c>
      <c r="C115" s="563">
        <v>4902531</v>
      </c>
      <c r="D115" s="48" t="s">
        <v>14</v>
      </c>
      <c r="E115" s="49" t="s">
        <v>368</v>
      </c>
      <c r="F115" s="572">
        <v>-500</v>
      </c>
      <c r="G115" s="601">
        <v>2855</v>
      </c>
      <c r="H115" s="593">
        <v>2855</v>
      </c>
      <c r="I115" s="593">
        <f t="shared" si="24"/>
        <v>0</v>
      </c>
      <c r="J115" s="593">
        <f t="shared" si="25"/>
        <v>0</v>
      </c>
      <c r="K115" s="593">
        <f t="shared" si="26"/>
        <v>0</v>
      </c>
      <c r="L115" s="513">
        <v>11564</v>
      </c>
      <c r="M115" s="514">
        <v>11234</v>
      </c>
      <c r="N115" s="514">
        <f t="shared" si="27"/>
        <v>330</v>
      </c>
      <c r="O115" s="514">
        <f t="shared" si="28"/>
        <v>-165000</v>
      </c>
      <c r="P115" s="514">
        <f t="shared" si="29"/>
        <v>-0.165</v>
      </c>
      <c r="Q115" s="209"/>
    </row>
    <row r="116" spans="1:17" ht="15.75" customHeight="1">
      <c r="A116" s="565">
        <v>16</v>
      </c>
      <c r="B116" s="569" t="s">
        <v>75</v>
      </c>
      <c r="C116" s="563">
        <v>4902532</v>
      </c>
      <c r="D116" s="48" t="s">
        <v>14</v>
      </c>
      <c r="E116" s="49" t="s">
        <v>368</v>
      </c>
      <c r="F116" s="572">
        <v>-500</v>
      </c>
      <c r="G116" s="601">
        <v>2938</v>
      </c>
      <c r="H116" s="413">
        <v>2938</v>
      </c>
      <c r="I116" s="593">
        <f t="shared" si="24"/>
        <v>0</v>
      </c>
      <c r="J116" s="593">
        <f t="shared" si="25"/>
        <v>0</v>
      </c>
      <c r="K116" s="593">
        <f t="shared" si="26"/>
        <v>0</v>
      </c>
      <c r="L116" s="513">
        <v>12978</v>
      </c>
      <c r="M116" s="517">
        <v>12667</v>
      </c>
      <c r="N116" s="514">
        <f t="shared" si="27"/>
        <v>311</v>
      </c>
      <c r="O116" s="514">
        <f t="shared" si="28"/>
        <v>-155500</v>
      </c>
      <c r="P116" s="514">
        <f t="shared" si="29"/>
        <v>-0.1555</v>
      </c>
      <c r="Q116" s="209"/>
    </row>
    <row r="117" spans="1:17" ht="15.75" customHeight="1">
      <c r="A117" s="565"/>
      <c r="B117" s="568" t="s">
        <v>36</v>
      </c>
      <c r="C117" s="563"/>
      <c r="D117" s="52"/>
      <c r="E117" s="52"/>
      <c r="F117" s="572"/>
      <c r="G117" s="601"/>
      <c r="H117" s="593"/>
      <c r="I117" s="593"/>
      <c r="J117" s="593"/>
      <c r="K117" s="593"/>
      <c r="L117" s="513"/>
      <c r="M117" s="514"/>
      <c r="N117" s="514"/>
      <c r="O117" s="514"/>
      <c r="P117" s="514"/>
      <c r="Q117" s="209"/>
    </row>
    <row r="118" spans="1:17" ht="15.75" customHeight="1">
      <c r="A118" s="565">
        <v>17</v>
      </c>
      <c r="B118" s="570" t="s">
        <v>76</v>
      </c>
      <c r="C118" s="571">
        <v>4864807</v>
      </c>
      <c r="D118" s="48" t="s">
        <v>14</v>
      </c>
      <c r="E118" s="49" t="s">
        <v>368</v>
      </c>
      <c r="F118" s="572">
        <v>-100</v>
      </c>
      <c r="G118" s="516">
        <v>62063</v>
      </c>
      <c r="H118" s="413">
        <v>60837</v>
      </c>
      <c r="I118" s="593">
        <f t="shared" si="24"/>
        <v>1226</v>
      </c>
      <c r="J118" s="593">
        <f t="shared" si="25"/>
        <v>-122600</v>
      </c>
      <c r="K118" s="593">
        <f t="shared" si="26"/>
        <v>-0.1226</v>
      </c>
      <c r="L118" s="516">
        <v>25638</v>
      </c>
      <c r="M118" s="517">
        <v>24446</v>
      </c>
      <c r="N118" s="514">
        <f t="shared" si="27"/>
        <v>1192</v>
      </c>
      <c r="O118" s="514">
        <f t="shared" si="28"/>
        <v>-119200</v>
      </c>
      <c r="P118" s="514">
        <f t="shared" si="29"/>
        <v>-0.1192</v>
      </c>
      <c r="Q118" s="209"/>
    </row>
    <row r="119" spans="1:17" ht="15.75" customHeight="1">
      <c r="A119" s="565">
        <v>18</v>
      </c>
      <c r="B119" s="570" t="s">
        <v>151</v>
      </c>
      <c r="C119" s="571">
        <v>4865086</v>
      </c>
      <c r="D119" s="48" t="s">
        <v>14</v>
      </c>
      <c r="E119" s="49" t="s">
        <v>368</v>
      </c>
      <c r="F119" s="572">
        <v>-100</v>
      </c>
      <c r="G119" s="601">
        <v>5523</v>
      </c>
      <c r="H119" s="413">
        <v>5134</v>
      </c>
      <c r="I119" s="593">
        <f t="shared" si="24"/>
        <v>389</v>
      </c>
      <c r="J119" s="593">
        <f t="shared" si="25"/>
        <v>-38900</v>
      </c>
      <c r="K119" s="593">
        <f t="shared" si="26"/>
        <v>-0.0389</v>
      </c>
      <c r="L119" s="513">
        <v>23313</v>
      </c>
      <c r="M119" s="517">
        <v>21772</v>
      </c>
      <c r="N119" s="514">
        <f t="shared" si="27"/>
        <v>1541</v>
      </c>
      <c r="O119" s="514">
        <f t="shared" si="28"/>
        <v>-154100</v>
      </c>
      <c r="P119" s="514">
        <f t="shared" si="29"/>
        <v>-0.1541</v>
      </c>
      <c r="Q119" s="209"/>
    </row>
    <row r="120" spans="1:17" ht="15.75" customHeight="1">
      <c r="A120" s="557"/>
      <c r="B120" s="560" t="s">
        <v>77</v>
      </c>
      <c r="C120" s="563"/>
      <c r="D120" s="48"/>
      <c r="E120" s="48"/>
      <c r="F120" s="572"/>
      <c r="G120" s="601"/>
      <c r="H120" s="593"/>
      <c r="I120" s="593"/>
      <c r="J120" s="593"/>
      <c r="K120" s="593"/>
      <c r="L120" s="513"/>
      <c r="M120" s="514"/>
      <c r="N120" s="514"/>
      <c r="O120" s="514"/>
      <c r="P120" s="514"/>
      <c r="Q120" s="209"/>
    </row>
    <row r="121" spans="1:17" ht="15.75" customHeight="1">
      <c r="A121" s="557">
        <v>19</v>
      </c>
      <c r="B121" s="558" t="s">
        <v>70</v>
      </c>
      <c r="C121" s="563">
        <v>4902535</v>
      </c>
      <c r="D121" s="48" t="s">
        <v>14</v>
      </c>
      <c r="E121" s="49" t="s">
        <v>368</v>
      </c>
      <c r="F121" s="572">
        <v>-100</v>
      </c>
      <c r="G121" s="601">
        <v>999712</v>
      </c>
      <c r="H121" s="413">
        <v>999726</v>
      </c>
      <c r="I121" s="593">
        <f t="shared" si="24"/>
        <v>-14</v>
      </c>
      <c r="J121" s="593">
        <f t="shared" si="25"/>
        <v>1400</v>
      </c>
      <c r="K121" s="593">
        <f t="shared" si="26"/>
        <v>0.0014</v>
      </c>
      <c r="L121" s="513">
        <v>4412</v>
      </c>
      <c r="M121" s="517">
        <v>3922</v>
      </c>
      <c r="N121" s="514">
        <f t="shared" si="27"/>
        <v>490</v>
      </c>
      <c r="O121" s="514">
        <f t="shared" si="28"/>
        <v>-49000</v>
      </c>
      <c r="P121" s="514">
        <f t="shared" si="29"/>
        <v>-0.049</v>
      </c>
      <c r="Q121" s="209"/>
    </row>
    <row r="122" spans="1:17" ht="15.75" customHeight="1">
      <c r="A122" s="557">
        <v>20</v>
      </c>
      <c r="B122" s="558" t="s">
        <v>78</v>
      </c>
      <c r="C122" s="563">
        <v>4902536</v>
      </c>
      <c r="D122" s="48" t="s">
        <v>14</v>
      </c>
      <c r="E122" s="49" t="s">
        <v>368</v>
      </c>
      <c r="F122" s="572">
        <v>-100</v>
      </c>
      <c r="G122" s="601">
        <v>735</v>
      </c>
      <c r="H122" s="413">
        <v>717</v>
      </c>
      <c r="I122" s="593">
        <f t="shared" si="24"/>
        <v>18</v>
      </c>
      <c r="J122" s="593">
        <f t="shared" si="25"/>
        <v>-1800</v>
      </c>
      <c r="K122" s="593">
        <f t="shared" si="26"/>
        <v>-0.0018</v>
      </c>
      <c r="L122" s="513">
        <v>10692</v>
      </c>
      <c r="M122" s="517">
        <v>9825</v>
      </c>
      <c r="N122" s="514">
        <f t="shared" si="27"/>
        <v>867</v>
      </c>
      <c r="O122" s="514">
        <f t="shared" si="28"/>
        <v>-86700</v>
      </c>
      <c r="P122" s="514">
        <f t="shared" si="29"/>
        <v>-0.0867</v>
      </c>
      <c r="Q122" s="209"/>
    </row>
    <row r="123" spans="1:17" ht="15.75" customHeight="1">
      <c r="A123" s="557">
        <v>21</v>
      </c>
      <c r="B123" s="558" t="s">
        <v>91</v>
      </c>
      <c r="C123" s="563">
        <v>4902537</v>
      </c>
      <c r="D123" s="48" t="s">
        <v>14</v>
      </c>
      <c r="E123" s="49" t="s">
        <v>368</v>
      </c>
      <c r="F123" s="572">
        <v>-100</v>
      </c>
      <c r="G123" s="601">
        <v>1675</v>
      </c>
      <c r="H123" s="413">
        <v>1614</v>
      </c>
      <c r="I123" s="593">
        <f t="shared" si="24"/>
        <v>61</v>
      </c>
      <c r="J123" s="593">
        <f t="shared" si="25"/>
        <v>-6100</v>
      </c>
      <c r="K123" s="593">
        <f t="shared" si="26"/>
        <v>-0.0061</v>
      </c>
      <c r="L123" s="513">
        <v>41946</v>
      </c>
      <c r="M123" s="517">
        <v>39506</v>
      </c>
      <c r="N123" s="514">
        <f t="shared" si="27"/>
        <v>2440</v>
      </c>
      <c r="O123" s="514">
        <f t="shared" si="28"/>
        <v>-244000</v>
      </c>
      <c r="P123" s="514">
        <f t="shared" si="29"/>
        <v>-0.244</v>
      </c>
      <c r="Q123" s="209"/>
    </row>
    <row r="124" spans="1:17" ht="15.75" customHeight="1">
      <c r="A124" s="557">
        <v>22</v>
      </c>
      <c r="B124" s="558" t="s">
        <v>79</v>
      </c>
      <c r="C124" s="563">
        <v>4902538</v>
      </c>
      <c r="D124" s="48" t="s">
        <v>14</v>
      </c>
      <c r="E124" s="49" t="s">
        <v>368</v>
      </c>
      <c r="F124" s="572">
        <v>-100</v>
      </c>
      <c r="G124" s="601">
        <v>4300</v>
      </c>
      <c r="H124" s="413">
        <v>4064</v>
      </c>
      <c r="I124" s="593">
        <f t="shared" si="24"/>
        <v>236</v>
      </c>
      <c r="J124" s="593">
        <f t="shared" si="25"/>
        <v>-23600</v>
      </c>
      <c r="K124" s="593">
        <f t="shared" si="26"/>
        <v>-0.0236</v>
      </c>
      <c r="L124" s="513">
        <v>18124</v>
      </c>
      <c r="M124" s="517">
        <v>16707</v>
      </c>
      <c r="N124" s="514">
        <f t="shared" si="27"/>
        <v>1417</v>
      </c>
      <c r="O124" s="514">
        <f t="shared" si="28"/>
        <v>-141700</v>
      </c>
      <c r="P124" s="514">
        <f t="shared" si="29"/>
        <v>-0.1417</v>
      </c>
      <c r="Q124" s="209"/>
    </row>
    <row r="125" spans="1:17" ht="15.75" customHeight="1">
      <c r="A125" s="557">
        <v>23</v>
      </c>
      <c r="B125" s="558" t="s">
        <v>80</v>
      </c>
      <c r="C125" s="563">
        <v>4902539</v>
      </c>
      <c r="D125" s="48" t="s">
        <v>14</v>
      </c>
      <c r="E125" s="49" t="s">
        <v>368</v>
      </c>
      <c r="F125" s="572">
        <v>-100</v>
      </c>
      <c r="G125" s="601">
        <v>999982</v>
      </c>
      <c r="H125" s="413">
        <v>999988</v>
      </c>
      <c r="I125" s="593">
        <f t="shared" si="24"/>
        <v>-6</v>
      </c>
      <c r="J125" s="593">
        <f t="shared" si="25"/>
        <v>600</v>
      </c>
      <c r="K125" s="593">
        <f t="shared" si="26"/>
        <v>0.0006</v>
      </c>
      <c r="L125" s="513">
        <v>289</v>
      </c>
      <c r="M125" s="517">
        <v>312</v>
      </c>
      <c r="N125" s="514">
        <f t="shared" si="27"/>
        <v>-23</v>
      </c>
      <c r="O125" s="514">
        <f t="shared" si="28"/>
        <v>2300</v>
      </c>
      <c r="P125" s="514">
        <f t="shared" si="29"/>
        <v>0.0023</v>
      </c>
      <c r="Q125" s="209"/>
    </row>
    <row r="126" spans="1:17" ht="15.75" customHeight="1">
      <c r="A126" s="557">
        <v>24</v>
      </c>
      <c r="B126" s="558" t="s">
        <v>66</v>
      </c>
      <c r="C126" s="563">
        <v>4902540</v>
      </c>
      <c r="D126" s="48" t="s">
        <v>14</v>
      </c>
      <c r="E126" s="49" t="s">
        <v>368</v>
      </c>
      <c r="F126" s="572">
        <v>-100</v>
      </c>
      <c r="G126" s="601">
        <v>15</v>
      </c>
      <c r="H126" s="413">
        <v>15</v>
      </c>
      <c r="I126" s="593">
        <f t="shared" si="24"/>
        <v>0</v>
      </c>
      <c r="J126" s="593">
        <f t="shared" si="25"/>
        <v>0</v>
      </c>
      <c r="K126" s="593">
        <f t="shared" si="26"/>
        <v>0</v>
      </c>
      <c r="L126" s="513">
        <v>13398</v>
      </c>
      <c r="M126" s="517">
        <v>13398</v>
      </c>
      <c r="N126" s="514">
        <f t="shared" si="27"/>
        <v>0</v>
      </c>
      <c r="O126" s="514">
        <f t="shared" si="28"/>
        <v>0</v>
      </c>
      <c r="P126" s="514">
        <f t="shared" si="29"/>
        <v>0</v>
      </c>
      <c r="Q126" s="209"/>
    </row>
    <row r="127" spans="1:17" ht="15.75" customHeight="1">
      <c r="A127" s="557"/>
      <c r="B127" s="560" t="s">
        <v>81</v>
      </c>
      <c r="C127" s="563"/>
      <c r="D127" s="48"/>
      <c r="E127" s="48"/>
      <c r="F127" s="572"/>
      <c r="G127" s="601"/>
      <c r="H127" s="593"/>
      <c r="I127" s="593"/>
      <c r="J127" s="593"/>
      <c r="K127" s="593"/>
      <c r="L127" s="513"/>
      <c r="M127" s="514"/>
      <c r="N127" s="514"/>
      <c r="O127" s="514"/>
      <c r="P127" s="514"/>
      <c r="Q127" s="209"/>
    </row>
    <row r="128" spans="1:17" ht="15.75" customHeight="1">
      <c r="A128" s="557">
        <v>25</v>
      </c>
      <c r="B128" s="558" t="s">
        <v>82</v>
      </c>
      <c r="C128" s="563">
        <v>4902541</v>
      </c>
      <c r="D128" s="48" t="s">
        <v>14</v>
      </c>
      <c r="E128" s="49" t="s">
        <v>368</v>
      </c>
      <c r="F128" s="572">
        <v>-100</v>
      </c>
      <c r="G128" s="601">
        <v>39</v>
      </c>
      <c r="H128" s="413">
        <v>20</v>
      </c>
      <c r="I128" s="593">
        <f>G128-H128</f>
        <v>19</v>
      </c>
      <c r="J128" s="593">
        <f t="shared" si="25"/>
        <v>-1900</v>
      </c>
      <c r="K128" s="593">
        <f t="shared" si="26"/>
        <v>-0.0019</v>
      </c>
      <c r="L128" s="513">
        <v>49608</v>
      </c>
      <c r="M128" s="517">
        <v>48323</v>
      </c>
      <c r="N128" s="514">
        <f>L128-M128</f>
        <v>1285</v>
      </c>
      <c r="O128" s="514">
        <f t="shared" si="28"/>
        <v>-128500</v>
      </c>
      <c r="P128" s="514">
        <f t="shared" si="29"/>
        <v>-0.1285</v>
      </c>
      <c r="Q128" s="209"/>
    </row>
    <row r="129" spans="1:17" ht="15.75" customHeight="1">
      <c r="A129" s="557">
        <v>26</v>
      </c>
      <c r="B129" s="558" t="s">
        <v>83</v>
      </c>
      <c r="C129" s="563">
        <v>4902542</v>
      </c>
      <c r="D129" s="48" t="s">
        <v>14</v>
      </c>
      <c r="E129" s="49" t="s">
        <v>368</v>
      </c>
      <c r="F129" s="572">
        <v>-100</v>
      </c>
      <c r="G129" s="601">
        <v>95</v>
      </c>
      <c r="H129" s="413">
        <v>68</v>
      </c>
      <c r="I129" s="593">
        <f>G129-H129</f>
        <v>27</v>
      </c>
      <c r="J129" s="593">
        <f t="shared" si="25"/>
        <v>-2700</v>
      </c>
      <c r="K129" s="593">
        <f t="shared" si="26"/>
        <v>-0.0027</v>
      </c>
      <c r="L129" s="513">
        <v>46519</v>
      </c>
      <c r="M129" s="517">
        <v>45409</v>
      </c>
      <c r="N129" s="514">
        <f>L129-M129</f>
        <v>1110</v>
      </c>
      <c r="O129" s="514">
        <f t="shared" si="28"/>
        <v>-111000</v>
      </c>
      <c r="P129" s="514">
        <f t="shared" si="29"/>
        <v>-0.111</v>
      </c>
      <c r="Q129" s="209"/>
    </row>
    <row r="130" spans="1:17" ht="15.75" customHeight="1">
      <c r="A130" s="557">
        <v>27</v>
      </c>
      <c r="B130" s="558" t="s">
        <v>84</v>
      </c>
      <c r="C130" s="563">
        <v>4902543</v>
      </c>
      <c r="D130" s="48" t="s">
        <v>14</v>
      </c>
      <c r="E130" s="49" t="s">
        <v>368</v>
      </c>
      <c r="F130" s="572">
        <v>-100</v>
      </c>
      <c r="G130" s="601">
        <v>112</v>
      </c>
      <c r="H130" s="413">
        <v>81</v>
      </c>
      <c r="I130" s="593">
        <f>G130-H130</f>
        <v>31</v>
      </c>
      <c r="J130" s="593">
        <f t="shared" si="25"/>
        <v>-3100</v>
      </c>
      <c r="K130" s="593">
        <f t="shared" si="26"/>
        <v>-0.0031</v>
      </c>
      <c r="L130" s="513">
        <v>64538</v>
      </c>
      <c r="M130" s="517">
        <v>63153</v>
      </c>
      <c r="N130" s="514">
        <f>L130-M130</f>
        <v>1385</v>
      </c>
      <c r="O130" s="514">
        <f t="shared" si="28"/>
        <v>-138500</v>
      </c>
      <c r="P130" s="514">
        <f t="shared" si="29"/>
        <v>-0.1385</v>
      </c>
      <c r="Q130" s="209"/>
    </row>
    <row r="131" spans="1:17" ht="15.75" customHeight="1" thickBot="1">
      <c r="A131" s="561"/>
      <c r="B131" s="562"/>
      <c r="C131" s="564"/>
      <c r="D131" s="125"/>
      <c r="E131" s="55"/>
      <c r="F131" s="500"/>
      <c r="G131" s="38"/>
      <c r="H131" s="32"/>
      <c r="I131" s="33"/>
      <c r="J131" s="33"/>
      <c r="K131" s="34"/>
      <c r="L131" s="547"/>
      <c r="M131" s="33"/>
      <c r="N131" s="33"/>
      <c r="O131" s="33"/>
      <c r="P131" s="34"/>
      <c r="Q131" s="210"/>
    </row>
    <row r="132" ht="13.5" thickTop="1"/>
    <row r="133" spans="4:16" ht="16.5">
      <c r="D133" s="24"/>
      <c r="K133" s="603">
        <f>SUM(K92:K131)</f>
        <v>-2.31429999</v>
      </c>
      <c r="L133" s="63"/>
      <c r="M133" s="63"/>
      <c r="N133" s="63"/>
      <c r="O133" s="63"/>
      <c r="P133" s="603">
        <f>SUM(P92:P131)</f>
        <v>-6.623699019999999</v>
      </c>
    </row>
    <row r="134" spans="11:16" ht="14.25">
      <c r="K134" s="63"/>
      <c r="L134" s="63"/>
      <c r="M134" s="63"/>
      <c r="N134" s="63"/>
      <c r="O134" s="63"/>
      <c r="P134" s="63"/>
    </row>
    <row r="135" spans="11:16" ht="14.25">
      <c r="K135" s="63"/>
      <c r="L135" s="63"/>
      <c r="M135" s="63"/>
      <c r="N135" s="63"/>
      <c r="O135" s="63"/>
      <c r="P135" s="63"/>
    </row>
    <row r="136" spans="17:18" ht="15">
      <c r="Q136" s="604" t="str">
        <f>NDPL!Q1</f>
        <v>JULY 2010</v>
      </c>
      <c r="R136" s="353"/>
    </row>
    <row r="137" ht="13.5" thickBot="1"/>
    <row r="138" spans="1:17" ht="44.25" customHeight="1">
      <c r="A138" s="503"/>
      <c r="B138" s="501" t="s">
        <v>156</v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60"/>
    </row>
    <row r="139" spans="1:17" ht="19.5" customHeight="1">
      <c r="A139" s="318"/>
      <c r="B139" s="419" t="s">
        <v>157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61"/>
    </row>
    <row r="140" spans="1:17" ht="19.5" customHeight="1">
      <c r="A140" s="318"/>
      <c r="B140" s="414" t="s">
        <v>269</v>
      </c>
      <c r="C140" s="21"/>
      <c r="D140" s="21"/>
      <c r="E140" s="21"/>
      <c r="F140" s="21"/>
      <c r="G140" s="21"/>
      <c r="H140" s="21"/>
      <c r="I140" s="21"/>
      <c r="J140" s="21"/>
      <c r="K140" s="287">
        <f>K52</f>
        <v>2.1358</v>
      </c>
      <c r="L140" s="287"/>
      <c r="M140" s="287"/>
      <c r="N140" s="287"/>
      <c r="O140" s="287"/>
      <c r="P140" s="287">
        <f>P52</f>
        <v>3.975599999999999</v>
      </c>
      <c r="Q140" s="61"/>
    </row>
    <row r="141" spans="1:17" ht="19.5" customHeight="1">
      <c r="A141" s="318"/>
      <c r="B141" s="414" t="s">
        <v>270</v>
      </c>
      <c r="C141" s="21"/>
      <c r="D141" s="21"/>
      <c r="E141" s="21"/>
      <c r="F141" s="21"/>
      <c r="G141" s="21"/>
      <c r="H141" s="21"/>
      <c r="I141" s="21"/>
      <c r="J141" s="21"/>
      <c r="K141" s="287">
        <f>K133</f>
        <v>-2.31429999</v>
      </c>
      <c r="L141" s="287"/>
      <c r="M141" s="287"/>
      <c r="N141" s="287"/>
      <c r="O141" s="287"/>
      <c r="P141" s="287">
        <f>P133</f>
        <v>-6.623699019999999</v>
      </c>
      <c r="Q141" s="61"/>
    </row>
    <row r="142" spans="1:17" ht="19.5" customHeight="1">
      <c r="A142" s="318"/>
      <c r="B142" s="414" t="s">
        <v>158</v>
      </c>
      <c r="C142" s="21"/>
      <c r="D142" s="21"/>
      <c r="E142" s="21"/>
      <c r="F142" s="21"/>
      <c r="G142" s="21"/>
      <c r="H142" s="21"/>
      <c r="I142" s="21"/>
      <c r="J142" s="21"/>
      <c r="K142" s="287">
        <f>'ROHTAK ROAD'!K48</f>
        <v>-0.0195</v>
      </c>
      <c r="L142" s="287"/>
      <c r="M142" s="287"/>
      <c r="N142" s="287"/>
      <c r="O142" s="287"/>
      <c r="P142" s="287">
        <f>'ROHTAK ROAD'!P48</f>
        <v>-0.2392</v>
      </c>
      <c r="Q142" s="61"/>
    </row>
    <row r="143" spans="1:17" ht="19.5" customHeight="1">
      <c r="A143" s="318"/>
      <c r="B143" s="414" t="s">
        <v>159</v>
      </c>
      <c r="C143" s="21"/>
      <c r="D143" s="21"/>
      <c r="E143" s="21"/>
      <c r="F143" s="21"/>
      <c r="G143" s="21"/>
      <c r="H143" s="21"/>
      <c r="I143" s="21"/>
      <c r="J143" s="21"/>
      <c r="K143" s="287">
        <f>SUM(K140:K142)</f>
        <v>-0.1979999899999997</v>
      </c>
      <c r="L143" s="287"/>
      <c r="M143" s="287"/>
      <c r="N143" s="287"/>
      <c r="O143" s="287"/>
      <c r="P143" s="287">
        <f>SUM(P140:P142)</f>
        <v>-2.88729902</v>
      </c>
      <c r="Q143" s="61"/>
    </row>
    <row r="144" spans="1:17" ht="19.5" customHeight="1">
      <c r="A144" s="318"/>
      <c r="B144" s="419" t="s">
        <v>160</v>
      </c>
      <c r="C144" s="21"/>
      <c r="D144" s="21"/>
      <c r="E144" s="21"/>
      <c r="F144" s="21"/>
      <c r="G144" s="21"/>
      <c r="H144" s="21"/>
      <c r="I144" s="21"/>
      <c r="J144" s="21"/>
      <c r="K144" s="287"/>
      <c r="L144" s="287"/>
      <c r="M144" s="287"/>
      <c r="N144" s="287"/>
      <c r="O144" s="287"/>
      <c r="P144" s="287"/>
      <c r="Q144" s="61"/>
    </row>
    <row r="145" spans="1:17" ht="19.5" customHeight="1">
      <c r="A145" s="318"/>
      <c r="B145" s="414" t="s">
        <v>271</v>
      </c>
      <c r="C145" s="21"/>
      <c r="D145" s="21"/>
      <c r="E145" s="21"/>
      <c r="F145" s="21"/>
      <c r="G145" s="21"/>
      <c r="H145" s="21"/>
      <c r="I145" s="21"/>
      <c r="J145" s="21"/>
      <c r="K145" s="287">
        <f>K84</f>
        <v>0.20599999999999993</v>
      </c>
      <c r="L145" s="287"/>
      <c r="M145" s="287"/>
      <c r="N145" s="287"/>
      <c r="O145" s="287"/>
      <c r="P145" s="287">
        <f>P84</f>
        <v>17.46</v>
      </c>
      <c r="Q145" s="61"/>
    </row>
    <row r="146" spans="1:17" ht="19.5" customHeight="1" thickBot="1">
      <c r="A146" s="319"/>
      <c r="B146" s="502" t="s">
        <v>161</v>
      </c>
      <c r="C146" s="62"/>
      <c r="D146" s="62"/>
      <c r="E146" s="62"/>
      <c r="F146" s="62"/>
      <c r="G146" s="62"/>
      <c r="H146" s="62"/>
      <c r="I146" s="62"/>
      <c r="J146" s="62"/>
      <c r="K146" s="284">
        <f>SUM(K143:K145)</f>
        <v>0.008000010000000224</v>
      </c>
      <c r="L146" s="285"/>
      <c r="M146" s="285"/>
      <c r="N146" s="285"/>
      <c r="O146" s="285"/>
      <c r="P146" s="284">
        <f>SUM(P143:P145)</f>
        <v>14.57270098</v>
      </c>
      <c r="Q146" s="286"/>
    </row>
    <row r="147" ht="12.75">
      <c r="A147" s="318"/>
    </row>
    <row r="148" ht="12.75">
      <c r="A148" s="318"/>
    </row>
    <row r="149" ht="12.75">
      <c r="A149" s="318"/>
    </row>
    <row r="150" ht="13.5" thickBot="1">
      <c r="A150" s="319"/>
    </row>
    <row r="151" spans="1:17" ht="12.75">
      <c r="A151" s="312"/>
      <c r="B151" s="313"/>
      <c r="C151" s="313"/>
      <c r="D151" s="313"/>
      <c r="E151" s="313"/>
      <c r="F151" s="313"/>
      <c r="G151" s="313"/>
      <c r="H151" s="59"/>
      <c r="I151" s="59"/>
      <c r="J151" s="59"/>
      <c r="K151" s="59"/>
      <c r="L151" s="59"/>
      <c r="M151" s="59"/>
      <c r="N151" s="59"/>
      <c r="O151" s="59"/>
      <c r="P151" s="59"/>
      <c r="Q151" s="60"/>
    </row>
    <row r="152" spans="1:17" ht="23.25">
      <c r="A152" s="320" t="s">
        <v>349</v>
      </c>
      <c r="B152" s="304"/>
      <c r="C152" s="304"/>
      <c r="D152" s="304"/>
      <c r="E152" s="304"/>
      <c r="F152" s="304"/>
      <c r="G152" s="304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12.75">
      <c r="A153" s="314"/>
      <c r="B153" s="304"/>
      <c r="C153" s="304"/>
      <c r="D153" s="304"/>
      <c r="E153" s="304"/>
      <c r="F153" s="304"/>
      <c r="G153" s="304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315"/>
      <c r="B154" s="316"/>
      <c r="C154" s="316"/>
      <c r="D154" s="316"/>
      <c r="E154" s="316"/>
      <c r="F154" s="316"/>
      <c r="G154" s="316"/>
      <c r="H154" s="21"/>
      <c r="I154" s="21"/>
      <c r="J154" s="21"/>
      <c r="K154" s="344" t="s">
        <v>361</v>
      </c>
      <c r="L154" s="21"/>
      <c r="M154" s="21"/>
      <c r="N154" s="21"/>
      <c r="O154" s="21"/>
      <c r="P154" s="344" t="s">
        <v>362</v>
      </c>
      <c r="Q154" s="61"/>
    </row>
    <row r="155" spans="1:17" ht="12.75">
      <c r="A155" s="317"/>
      <c r="B155" s="180"/>
      <c r="C155" s="180"/>
      <c r="D155" s="180"/>
      <c r="E155" s="180"/>
      <c r="F155" s="180"/>
      <c r="G155" s="180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317"/>
      <c r="B156" s="180"/>
      <c r="C156" s="180"/>
      <c r="D156" s="180"/>
      <c r="E156" s="180"/>
      <c r="F156" s="180"/>
      <c r="G156" s="180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8">
      <c r="A157" s="321" t="s">
        <v>352</v>
      </c>
      <c r="B157" s="305"/>
      <c r="C157" s="305"/>
      <c r="D157" s="306"/>
      <c r="E157" s="306"/>
      <c r="F157" s="307"/>
      <c r="G157" s="306"/>
      <c r="H157" s="21"/>
      <c r="I157" s="21"/>
      <c r="J157" s="21"/>
      <c r="K157" s="605">
        <f>K146</f>
        <v>0.008000010000000224</v>
      </c>
      <c r="L157" s="306" t="s">
        <v>350</v>
      </c>
      <c r="M157" s="21"/>
      <c r="N157" s="21"/>
      <c r="O157" s="21"/>
      <c r="P157" s="605">
        <f>P146</f>
        <v>14.57270098</v>
      </c>
      <c r="Q157" s="329" t="s">
        <v>350</v>
      </c>
    </row>
    <row r="158" spans="1:17" ht="18">
      <c r="A158" s="322"/>
      <c r="B158" s="308"/>
      <c r="C158" s="308"/>
      <c r="D158" s="304"/>
      <c r="E158" s="304"/>
      <c r="F158" s="309"/>
      <c r="G158" s="304"/>
      <c r="H158" s="21"/>
      <c r="I158" s="21"/>
      <c r="J158" s="21"/>
      <c r="K158" s="606"/>
      <c r="L158" s="304"/>
      <c r="M158" s="21"/>
      <c r="N158" s="21"/>
      <c r="O158" s="21"/>
      <c r="P158" s="606"/>
      <c r="Q158" s="330"/>
    </row>
    <row r="159" spans="1:17" ht="18">
      <c r="A159" s="323" t="s">
        <v>351</v>
      </c>
      <c r="B159" s="310"/>
      <c r="C159" s="53"/>
      <c r="D159" s="304"/>
      <c r="E159" s="304"/>
      <c r="F159" s="311"/>
      <c r="G159" s="306"/>
      <c r="H159" s="21"/>
      <c r="I159" s="21"/>
      <c r="J159" s="21"/>
      <c r="K159" s="606">
        <f>-'STEPPED UP GENCO'!K49</f>
        <v>0.0860085864</v>
      </c>
      <c r="L159" s="306" t="s">
        <v>350</v>
      </c>
      <c r="M159" s="21"/>
      <c r="N159" s="21"/>
      <c r="O159" s="21"/>
      <c r="P159" s="606">
        <f>-'STEPPED UP GENCO'!P49</f>
        <v>-2.3486328972</v>
      </c>
      <c r="Q159" s="329" t="s">
        <v>350</v>
      </c>
    </row>
    <row r="160" spans="1:17" ht="12.75">
      <c r="A160" s="318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12.75">
      <c r="A161" s="318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12.75">
      <c r="A162" s="318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20.25">
      <c r="A163" s="318"/>
      <c r="B163" s="21"/>
      <c r="C163" s="21"/>
      <c r="D163" s="21"/>
      <c r="E163" s="21"/>
      <c r="F163" s="21"/>
      <c r="G163" s="21"/>
      <c r="H163" s="305"/>
      <c r="I163" s="305"/>
      <c r="J163" s="324" t="s">
        <v>353</v>
      </c>
      <c r="K163" s="545">
        <f>SUM(K157:K162)</f>
        <v>0.09400859640000023</v>
      </c>
      <c r="L163" s="324" t="s">
        <v>350</v>
      </c>
      <c r="M163" s="180"/>
      <c r="N163" s="21"/>
      <c r="O163" s="21"/>
      <c r="P163" s="545">
        <f>SUM(P157:P162)</f>
        <v>12.2240680828</v>
      </c>
      <c r="Q163" s="575" t="s">
        <v>350</v>
      </c>
    </row>
    <row r="164" spans="1:17" ht="13.5" thickBot="1">
      <c r="A164" s="319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215"/>
    </row>
  </sheetData>
  <sheetProtection/>
  <printOptions/>
  <pageMargins left="0.51" right="0.5" top="0.58" bottom="0.5" header="0.5" footer="0.5"/>
  <pageSetup horizontalDpi="300" verticalDpi="300" orientation="landscape" scale="61" r:id="rId1"/>
  <rowBreaks count="3" manualBreakCount="3">
    <brk id="52" max="255" man="1"/>
    <brk id="86" max="255" man="1"/>
    <brk id="13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62"/>
  <sheetViews>
    <sheetView view="pageBreakPreview" zoomScale="80" zoomScaleNormal="70" zoomScaleSheetLayoutView="80" zoomScalePageLayoutView="0" workbookViewId="0" topLeftCell="A1">
      <pane xSplit="6" ySplit="6" topLeftCell="G11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125" sqref="F125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8515625" style="0" customWidth="1"/>
    <col min="4" max="4" width="9.00390625" style="0" customWidth="1"/>
    <col min="5" max="5" width="18.140625" style="0" customWidth="1"/>
    <col min="6" max="6" width="13.140625" style="0" customWidth="1"/>
    <col min="7" max="7" width="12.8515625" style="0" customWidth="1"/>
    <col min="8" max="8" width="12.140625" style="0" customWidth="1"/>
    <col min="9" max="9" width="13.28125" style="0" customWidth="1"/>
    <col min="10" max="10" width="16.28125" style="0" customWidth="1"/>
    <col min="11" max="11" width="15.140625" style="0" customWidth="1"/>
    <col min="12" max="12" width="16.00390625" style="0" customWidth="1"/>
    <col min="13" max="13" width="16.28125" style="0" customWidth="1"/>
    <col min="14" max="14" width="14.7109375" style="0" customWidth="1"/>
    <col min="15" max="15" width="16.7109375" style="0" customWidth="1"/>
    <col min="16" max="16" width="15.140625" style="0" customWidth="1"/>
    <col min="17" max="17" width="13.8515625" style="0" customWidth="1"/>
  </cols>
  <sheetData>
    <row r="1" spans="1:17" ht="26.25">
      <c r="A1" s="1" t="s">
        <v>257</v>
      </c>
      <c r="Q1" s="622" t="str">
        <f>NDPL!$Q$1</f>
        <v>JULY 2010</v>
      </c>
    </row>
    <row r="2" ht="12.75">
      <c r="A2" s="18" t="s">
        <v>258</v>
      </c>
    </row>
    <row r="3" ht="23.25">
      <c r="A3" s="607" t="s">
        <v>162</v>
      </c>
    </row>
    <row r="4" spans="1:16" ht="24" thickBot="1">
      <c r="A4" s="608" t="s">
        <v>208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01/08/10</v>
      </c>
      <c r="H5" s="41" t="str">
        <f>NDPL!H5</f>
        <v>INTIAL READING 01/07/10</v>
      </c>
      <c r="I5" s="41" t="s">
        <v>4</v>
      </c>
      <c r="J5" s="41" t="s">
        <v>5</v>
      </c>
      <c r="K5" s="41" t="s">
        <v>6</v>
      </c>
      <c r="L5" s="43" t="str">
        <f>NDPL!G5</f>
        <v>FINAL READING 01/08/10</v>
      </c>
      <c r="M5" s="41" t="str">
        <f>NDPL!H5</f>
        <v>INTIAL READING 01/07/10</v>
      </c>
      <c r="N5" s="41" t="s">
        <v>4</v>
      </c>
      <c r="O5" s="41" t="s">
        <v>5</v>
      </c>
      <c r="P5" s="41" t="s">
        <v>6</v>
      </c>
      <c r="Q5" s="42" t="s">
        <v>330</v>
      </c>
    </row>
    <row r="6" ht="14.25" thickBot="1" thickTop="1"/>
    <row r="7" spans="1:17" ht="18" customHeight="1" thickTop="1">
      <c r="A7" s="416"/>
      <c r="B7" s="417" t="s">
        <v>163</v>
      </c>
      <c r="C7" s="418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208"/>
    </row>
    <row r="8" spans="1:17" ht="18" customHeight="1">
      <c r="A8" s="384">
        <v>1</v>
      </c>
      <c r="B8" s="456" t="s">
        <v>164</v>
      </c>
      <c r="C8" s="457">
        <v>4865180</v>
      </c>
      <c r="D8" s="170" t="s">
        <v>14</v>
      </c>
      <c r="E8" s="131" t="s">
        <v>368</v>
      </c>
      <c r="F8" s="467">
        <v>1000</v>
      </c>
      <c r="G8" s="477">
        <v>999982</v>
      </c>
      <c r="H8" s="479">
        <v>999983</v>
      </c>
      <c r="I8" s="479">
        <f>G8-H8</f>
        <v>-1</v>
      </c>
      <c r="J8" s="479">
        <f>$F8*I8</f>
        <v>-1000</v>
      </c>
      <c r="K8" s="479">
        <f aca="true" t="shared" si="0" ref="K8:K67">J8/1000000</f>
        <v>-0.001</v>
      </c>
      <c r="L8" s="480">
        <v>12157</v>
      </c>
      <c r="M8" s="479">
        <v>12260</v>
      </c>
      <c r="N8" s="479">
        <f>L8-M8</f>
        <v>-103</v>
      </c>
      <c r="O8" s="479">
        <f>$F8*N8</f>
        <v>-103000</v>
      </c>
      <c r="P8" s="479">
        <f aca="true" t="shared" si="1" ref="P8:P67">O8/1000000</f>
        <v>-0.103</v>
      </c>
      <c r="Q8" s="466"/>
    </row>
    <row r="9" spans="1:17" ht="18" customHeight="1">
      <c r="A9" s="384">
        <v>2</v>
      </c>
      <c r="B9" s="456" t="s">
        <v>165</v>
      </c>
      <c r="C9" s="457">
        <v>4865095</v>
      </c>
      <c r="D9" s="170" t="s">
        <v>14</v>
      </c>
      <c r="E9" s="131" t="s">
        <v>368</v>
      </c>
      <c r="F9" s="467">
        <v>100</v>
      </c>
      <c r="G9" s="477">
        <v>14612</v>
      </c>
      <c r="H9" s="479">
        <v>14540</v>
      </c>
      <c r="I9" s="479">
        <f aca="true" t="shared" si="2" ref="I9:I67">G9-H9</f>
        <v>72</v>
      </c>
      <c r="J9" s="479">
        <f aca="true" t="shared" si="3" ref="J9:J67">$F9*I9</f>
        <v>7200</v>
      </c>
      <c r="K9" s="479">
        <f t="shared" si="0"/>
        <v>0.0072</v>
      </c>
      <c r="L9" s="480">
        <v>682513</v>
      </c>
      <c r="M9" s="479">
        <v>680195</v>
      </c>
      <c r="N9" s="479">
        <f aca="true" t="shared" si="4" ref="N9:N67">L9-M9</f>
        <v>2318</v>
      </c>
      <c r="O9" s="479">
        <f aca="true" t="shared" si="5" ref="O9:O67">$F9*N9</f>
        <v>231800</v>
      </c>
      <c r="P9" s="479">
        <f t="shared" si="1"/>
        <v>0.2318</v>
      </c>
      <c r="Q9" s="466"/>
    </row>
    <row r="10" spans="1:17" ht="18" customHeight="1">
      <c r="A10" s="384">
        <v>3</v>
      </c>
      <c r="B10" s="456" t="s">
        <v>166</v>
      </c>
      <c r="C10" s="457">
        <v>4865166</v>
      </c>
      <c r="D10" s="170" t="s">
        <v>14</v>
      </c>
      <c r="E10" s="131" t="s">
        <v>368</v>
      </c>
      <c r="F10" s="467">
        <v>1000</v>
      </c>
      <c r="G10" s="477">
        <v>1268</v>
      </c>
      <c r="H10" s="479">
        <v>360</v>
      </c>
      <c r="I10" s="479">
        <f t="shared" si="2"/>
        <v>908</v>
      </c>
      <c r="J10" s="479">
        <f t="shared" si="3"/>
        <v>908000</v>
      </c>
      <c r="K10" s="479">
        <f t="shared" si="0"/>
        <v>0.908</v>
      </c>
      <c r="L10" s="480">
        <v>42796</v>
      </c>
      <c r="M10" s="479">
        <v>42320</v>
      </c>
      <c r="N10" s="479">
        <f t="shared" si="4"/>
        <v>476</v>
      </c>
      <c r="O10" s="479">
        <f t="shared" si="5"/>
        <v>476000</v>
      </c>
      <c r="P10" s="479">
        <f t="shared" si="1"/>
        <v>0.476</v>
      </c>
      <c r="Q10" s="466"/>
    </row>
    <row r="11" spans="1:17" ht="18" customHeight="1">
      <c r="A11" s="384">
        <v>4</v>
      </c>
      <c r="B11" s="456" t="s">
        <v>167</v>
      </c>
      <c r="C11" s="457">
        <v>4865151</v>
      </c>
      <c r="D11" s="170" t="s">
        <v>14</v>
      </c>
      <c r="E11" s="131" t="s">
        <v>368</v>
      </c>
      <c r="F11" s="467">
        <v>300</v>
      </c>
      <c r="G11" s="477">
        <v>4399</v>
      </c>
      <c r="H11" s="476">
        <v>2214</v>
      </c>
      <c r="I11" s="479">
        <f t="shared" si="2"/>
        <v>2185</v>
      </c>
      <c r="J11" s="479">
        <f t="shared" si="3"/>
        <v>655500</v>
      </c>
      <c r="K11" s="479">
        <f t="shared" si="0"/>
        <v>0.6555</v>
      </c>
      <c r="L11" s="480">
        <v>289</v>
      </c>
      <c r="M11" s="476">
        <v>234</v>
      </c>
      <c r="N11" s="479">
        <f t="shared" si="4"/>
        <v>55</v>
      </c>
      <c r="O11" s="479">
        <f t="shared" si="5"/>
        <v>16500</v>
      </c>
      <c r="P11" s="479">
        <f t="shared" si="1"/>
        <v>0.0165</v>
      </c>
      <c r="Q11" s="466"/>
    </row>
    <row r="12" spans="1:17" ht="18" customHeight="1">
      <c r="A12" s="384">
        <v>5</v>
      </c>
      <c r="B12" s="456" t="s">
        <v>168</v>
      </c>
      <c r="C12" s="457">
        <v>4864826</v>
      </c>
      <c r="D12" s="170" t="s">
        <v>14</v>
      </c>
      <c r="E12" s="131" t="s">
        <v>368</v>
      </c>
      <c r="F12" s="467">
        <v>200</v>
      </c>
      <c r="G12" s="477">
        <v>999493</v>
      </c>
      <c r="H12" s="476">
        <v>997821</v>
      </c>
      <c r="I12" s="479">
        <f t="shared" si="2"/>
        <v>1672</v>
      </c>
      <c r="J12" s="479">
        <f t="shared" si="3"/>
        <v>334400</v>
      </c>
      <c r="K12" s="479">
        <f t="shared" si="0"/>
        <v>0.3344</v>
      </c>
      <c r="L12" s="480">
        <v>986856</v>
      </c>
      <c r="M12" s="476">
        <v>986858</v>
      </c>
      <c r="N12" s="479">
        <f t="shared" si="4"/>
        <v>-2</v>
      </c>
      <c r="O12" s="479">
        <f t="shared" si="5"/>
        <v>-400</v>
      </c>
      <c r="P12" s="479">
        <f t="shared" si="1"/>
        <v>-0.0004</v>
      </c>
      <c r="Q12" s="466"/>
    </row>
    <row r="13" spans="1:17" ht="18" customHeight="1">
      <c r="A13" s="384">
        <v>6</v>
      </c>
      <c r="B13" s="456" t="s">
        <v>169</v>
      </c>
      <c r="C13" s="457">
        <v>4865096</v>
      </c>
      <c r="D13" s="170" t="s">
        <v>14</v>
      </c>
      <c r="E13" s="131" t="s">
        <v>368</v>
      </c>
      <c r="F13" s="467">
        <v>100</v>
      </c>
      <c r="G13" s="477">
        <v>2384</v>
      </c>
      <c r="H13" s="476">
        <v>2384</v>
      </c>
      <c r="I13" s="479">
        <f t="shared" si="2"/>
        <v>0</v>
      </c>
      <c r="J13" s="479">
        <f t="shared" si="3"/>
        <v>0</v>
      </c>
      <c r="K13" s="479">
        <f t="shared" si="0"/>
        <v>0</v>
      </c>
      <c r="L13" s="480">
        <v>75075</v>
      </c>
      <c r="M13" s="476">
        <v>69461</v>
      </c>
      <c r="N13" s="479">
        <f t="shared" si="4"/>
        <v>5614</v>
      </c>
      <c r="O13" s="479">
        <f t="shared" si="5"/>
        <v>561400</v>
      </c>
      <c r="P13" s="479">
        <f t="shared" si="1"/>
        <v>0.5614</v>
      </c>
      <c r="Q13" s="466"/>
    </row>
    <row r="14" spans="1:17" ht="18" customHeight="1">
      <c r="A14" s="384">
        <v>7</v>
      </c>
      <c r="B14" s="456" t="s">
        <v>170</v>
      </c>
      <c r="C14" s="457">
        <v>4865097</v>
      </c>
      <c r="D14" s="170" t="s">
        <v>14</v>
      </c>
      <c r="E14" s="131" t="s">
        <v>368</v>
      </c>
      <c r="F14" s="467">
        <v>100</v>
      </c>
      <c r="G14" s="477">
        <v>13913</v>
      </c>
      <c r="H14" s="476">
        <v>13033</v>
      </c>
      <c r="I14" s="479">
        <f t="shared" si="2"/>
        <v>880</v>
      </c>
      <c r="J14" s="479">
        <f t="shared" si="3"/>
        <v>88000</v>
      </c>
      <c r="K14" s="479">
        <f t="shared" si="0"/>
        <v>0.088</v>
      </c>
      <c r="L14" s="480">
        <v>269529</v>
      </c>
      <c r="M14" s="476">
        <v>267661</v>
      </c>
      <c r="N14" s="479">
        <f t="shared" si="4"/>
        <v>1868</v>
      </c>
      <c r="O14" s="479">
        <f t="shared" si="5"/>
        <v>186800</v>
      </c>
      <c r="P14" s="479">
        <f t="shared" si="1"/>
        <v>0.1868</v>
      </c>
      <c r="Q14" s="466"/>
    </row>
    <row r="15" spans="1:17" ht="18" customHeight="1">
      <c r="A15" s="384">
        <v>8</v>
      </c>
      <c r="B15" s="456" t="s">
        <v>171</v>
      </c>
      <c r="C15" s="457">
        <v>4864789</v>
      </c>
      <c r="D15" s="170" t="s">
        <v>14</v>
      </c>
      <c r="E15" s="131" t="s">
        <v>368</v>
      </c>
      <c r="F15" s="467">
        <v>100</v>
      </c>
      <c r="G15" s="477">
        <v>35</v>
      </c>
      <c r="H15" s="476">
        <v>35</v>
      </c>
      <c r="I15" s="479">
        <f t="shared" si="2"/>
        <v>0</v>
      </c>
      <c r="J15" s="479">
        <f t="shared" si="3"/>
        <v>0</v>
      </c>
      <c r="K15" s="479">
        <f t="shared" si="0"/>
        <v>0</v>
      </c>
      <c r="L15" s="480">
        <v>312078</v>
      </c>
      <c r="M15" s="476">
        <v>310014</v>
      </c>
      <c r="N15" s="479">
        <f t="shared" si="4"/>
        <v>2064</v>
      </c>
      <c r="O15" s="479">
        <f t="shared" si="5"/>
        <v>206400</v>
      </c>
      <c r="P15" s="479">
        <f t="shared" si="1"/>
        <v>0.2064</v>
      </c>
      <c r="Q15" s="466"/>
    </row>
    <row r="16" spans="1:17" ht="18" customHeight="1">
      <c r="A16" s="384">
        <v>9</v>
      </c>
      <c r="B16" s="456" t="s">
        <v>172</v>
      </c>
      <c r="C16" s="457">
        <v>4865179</v>
      </c>
      <c r="D16" s="170" t="s">
        <v>14</v>
      </c>
      <c r="E16" s="131" t="s">
        <v>368</v>
      </c>
      <c r="F16" s="467">
        <v>1000</v>
      </c>
      <c r="G16" s="477">
        <v>999978</v>
      </c>
      <c r="H16" s="476">
        <v>999978</v>
      </c>
      <c r="I16" s="479">
        <f t="shared" si="2"/>
        <v>0</v>
      </c>
      <c r="J16" s="479">
        <f t="shared" si="3"/>
        <v>0</v>
      </c>
      <c r="K16" s="479">
        <f t="shared" si="0"/>
        <v>0</v>
      </c>
      <c r="L16" s="480">
        <v>8622</v>
      </c>
      <c r="M16" s="476">
        <v>7394</v>
      </c>
      <c r="N16" s="479">
        <f t="shared" si="4"/>
        <v>1228</v>
      </c>
      <c r="O16" s="479">
        <f t="shared" si="5"/>
        <v>1228000</v>
      </c>
      <c r="P16" s="479">
        <f t="shared" si="1"/>
        <v>1.228</v>
      </c>
      <c r="Q16" s="466"/>
    </row>
    <row r="17" spans="1:17" ht="18" customHeight="1">
      <c r="A17" s="384"/>
      <c r="B17" s="458" t="s">
        <v>173</v>
      </c>
      <c r="C17" s="457"/>
      <c r="D17" s="170"/>
      <c r="E17" s="170"/>
      <c r="F17" s="467"/>
      <c r="G17" s="477"/>
      <c r="H17" s="479"/>
      <c r="I17" s="479"/>
      <c r="J17" s="479"/>
      <c r="K17" s="482"/>
      <c r="L17" s="480"/>
      <c r="M17" s="479"/>
      <c r="N17" s="479"/>
      <c r="O17" s="479"/>
      <c r="P17" s="482"/>
      <c r="Q17" s="466"/>
    </row>
    <row r="18" spans="1:17" ht="18" customHeight="1">
      <c r="A18" s="384">
        <v>10</v>
      </c>
      <c r="B18" s="456" t="s">
        <v>17</v>
      </c>
      <c r="C18" s="457">
        <v>4864973</v>
      </c>
      <c r="D18" s="170" t="s">
        <v>14</v>
      </c>
      <c r="E18" s="131" t="s">
        <v>368</v>
      </c>
      <c r="F18" s="467">
        <v>-1000</v>
      </c>
      <c r="G18" s="477">
        <v>998538</v>
      </c>
      <c r="H18" s="476">
        <v>998546</v>
      </c>
      <c r="I18" s="479">
        <f t="shared" si="2"/>
        <v>-8</v>
      </c>
      <c r="J18" s="479">
        <f t="shared" si="3"/>
        <v>8000</v>
      </c>
      <c r="K18" s="479">
        <f t="shared" si="0"/>
        <v>0.008</v>
      </c>
      <c r="L18" s="480">
        <v>972292</v>
      </c>
      <c r="M18" s="476">
        <v>974823</v>
      </c>
      <c r="N18" s="479">
        <f t="shared" si="4"/>
        <v>-2531</v>
      </c>
      <c r="O18" s="479">
        <f t="shared" si="5"/>
        <v>2531000</v>
      </c>
      <c r="P18" s="479">
        <f t="shared" si="1"/>
        <v>2.531</v>
      </c>
      <c r="Q18" s="466"/>
    </row>
    <row r="19" spans="1:17" ht="18" customHeight="1">
      <c r="A19" s="384">
        <v>11</v>
      </c>
      <c r="B19" s="421" t="s">
        <v>18</v>
      </c>
      <c r="C19" s="457">
        <v>4864974</v>
      </c>
      <c r="D19" s="118" t="s">
        <v>14</v>
      </c>
      <c r="E19" s="131" t="s">
        <v>368</v>
      </c>
      <c r="F19" s="467">
        <v>-1000</v>
      </c>
      <c r="G19" s="477">
        <v>997763</v>
      </c>
      <c r="H19" s="476">
        <v>997773</v>
      </c>
      <c r="I19" s="479">
        <f t="shared" si="2"/>
        <v>-10</v>
      </c>
      <c r="J19" s="479">
        <f t="shared" si="3"/>
        <v>10000</v>
      </c>
      <c r="K19" s="479">
        <f t="shared" si="0"/>
        <v>0.01</v>
      </c>
      <c r="L19" s="480">
        <v>973513</v>
      </c>
      <c r="M19" s="476">
        <v>976046</v>
      </c>
      <c r="N19" s="479">
        <f t="shared" si="4"/>
        <v>-2533</v>
      </c>
      <c r="O19" s="479">
        <f t="shared" si="5"/>
        <v>2533000</v>
      </c>
      <c r="P19" s="479">
        <f t="shared" si="1"/>
        <v>2.533</v>
      </c>
      <c r="Q19" s="466"/>
    </row>
    <row r="20" spans="1:17" ht="18" customHeight="1">
      <c r="A20" s="384">
        <v>12</v>
      </c>
      <c r="B20" s="456" t="s">
        <v>19</v>
      </c>
      <c r="C20" s="457">
        <v>4864975</v>
      </c>
      <c r="D20" s="170" t="s">
        <v>14</v>
      </c>
      <c r="E20" s="131" t="s">
        <v>368</v>
      </c>
      <c r="F20" s="467">
        <v>-1000</v>
      </c>
      <c r="G20" s="477">
        <v>997908</v>
      </c>
      <c r="H20" s="476">
        <v>997948</v>
      </c>
      <c r="I20" s="479">
        <f t="shared" si="2"/>
        <v>-40</v>
      </c>
      <c r="J20" s="479">
        <f t="shared" si="3"/>
        <v>40000</v>
      </c>
      <c r="K20" s="479">
        <f t="shared" si="0"/>
        <v>0.04</v>
      </c>
      <c r="L20" s="480">
        <v>966097</v>
      </c>
      <c r="M20" s="476">
        <v>970264</v>
      </c>
      <c r="N20" s="479">
        <f t="shared" si="4"/>
        <v>-4167</v>
      </c>
      <c r="O20" s="479">
        <f t="shared" si="5"/>
        <v>4167000</v>
      </c>
      <c r="P20" s="479">
        <f t="shared" si="1"/>
        <v>4.167</v>
      </c>
      <c r="Q20" s="466"/>
    </row>
    <row r="21" spans="1:17" ht="18" customHeight="1">
      <c r="A21" s="384">
        <v>13</v>
      </c>
      <c r="B21" s="456" t="s">
        <v>174</v>
      </c>
      <c r="C21" s="457">
        <v>4864976</v>
      </c>
      <c r="D21" s="170" t="s">
        <v>14</v>
      </c>
      <c r="E21" s="131" t="s">
        <v>368</v>
      </c>
      <c r="F21" s="467">
        <v>-1000</v>
      </c>
      <c r="G21" s="477">
        <v>998446</v>
      </c>
      <c r="H21" s="476">
        <v>998438</v>
      </c>
      <c r="I21" s="479">
        <f t="shared" si="2"/>
        <v>8</v>
      </c>
      <c r="J21" s="479">
        <f t="shared" si="3"/>
        <v>-8000</v>
      </c>
      <c r="K21" s="479">
        <f t="shared" si="0"/>
        <v>-0.008</v>
      </c>
      <c r="L21" s="480">
        <v>973716</v>
      </c>
      <c r="M21" s="476">
        <v>976817</v>
      </c>
      <c r="N21" s="479">
        <f t="shared" si="4"/>
        <v>-3101</v>
      </c>
      <c r="O21" s="479">
        <f t="shared" si="5"/>
        <v>3101000</v>
      </c>
      <c r="P21" s="479">
        <f t="shared" si="1"/>
        <v>3.101</v>
      </c>
      <c r="Q21" s="466"/>
    </row>
    <row r="22" spans="1:17" ht="18" customHeight="1">
      <c r="A22" s="384"/>
      <c r="B22" s="458" t="s">
        <v>175</v>
      </c>
      <c r="C22" s="457"/>
      <c r="D22" s="170"/>
      <c r="E22" s="170"/>
      <c r="F22" s="467"/>
      <c r="G22" s="477"/>
      <c r="H22" s="479"/>
      <c r="I22" s="479"/>
      <c r="J22" s="479"/>
      <c r="K22" s="479"/>
      <c r="L22" s="480"/>
      <c r="M22" s="479"/>
      <c r="N22" s="479"/>
      <c r="O22" s="479"/>
      <c r="P22" s="479"/>
      <c r="Q22" s="466"/>
    </row>
    <row r="23" spans="1:17" ht="18" customHeight="1">
      <c r="A23" s="384">
        <v>14</v>
      </c>
      <c r="B23" s="456" t="s">
        <v>17</v>
      </c>
      <c r="C23" s="457">
        <v>4864977</v>
      </c>
      <c r="D23" s="170" t="s">
        <v>14</v>
      </c>
      <c r="E23" s="131" t="s">
        <v>368</v>
      </c>
      <c r="F23" s="467">
        <v>-1000</v>
      </c>
      <c r="G23" s="477">
        <v>2347</v>
      </c>
      <c r="H23" s="476">
        <v>2343</v>
      </c>
      <c r="I23" s="479">
        <f t="shared" si="2"/>
        <v>4</v>
      </c>
      <c r="J23" s="479">
        <f t="shared" si="3"/>
        <v>-4000</v>
      </c>
      <c r="K23" s="479">
        <f t="shared" si="0"/>
        <v>-0.004</v>
      </c>
      <c r="L23" s="483">
        <v>31463</v>
      </c>
      <c r="M23" s="476">
        <v>31128</v>
      </c>
      <c r="N23" s="479">
        <f t="shared" si="4"/>
        <v>335</v>
      </c>
      <c r="O23" s="479">
        <f t="shared" si="5"/>
        <v>-335000</v>
      </c>
      <c r="P23" s="479">
        <f t="shared" si="1"/>
        <v>-0.335</v>
      </c>
      <c r="Q23" s="466"/>
    </row>
    <row r="24" spans="1:17" ht="18" customHeight="1">
      <c r="A24" s="384">
        <v>15</v>
      </c>
      <c r="B24" s="456" t="s">
        <v>18</v>
      </c>
      <c r="C24" s="457">
        <v>4865052</v>
      </c>
      <c r="D24" s="170" t="s">
        <v>14</v>
      </c>
      <c r="E24" s="131" t="s">
        <v>368</v>
      </c>
      <c r="F24" s="467">
        <v>-1000</v>
      </c>
      <c r="G24" s="477">
        <v>1000020</v>
      </c>
      <c r="H24" s="476">
        <v>999921</v>
      </c>
      <c r="I24" s="479">
        <f t="shared" si="2"/>
        <v>99</v>
      </c>
      <c r="J24" s="479">
        <f t="shared" si="3"/>
        <v>-99000</v>
      </c>
      <c r="K24" s="479">
        <f t="shared" si="0"/>
        <v>-0.099</v>
      </c>
      <c r="L24" s="483">
        <v>979972</v>
      </c>
      <c r="M24" s="476">
        <v>981411</v>
      </c>
      <c r="N24" s="479">
        <f t="shared" si="4"/>
        <v>-1439</v>
      </c>
      <c r="O24" s="479">
        <f t="shared" si="5"/>
        <v>1439000</v>
      </c>
      <c r="P24" s="479">
        <f t="shared" si="1"/>
        <v>1.439</v>
      </c>
      <c r="Q24" s="466" t="s">
        <v>332</v>
      </c>
    </row>
    <row r="25" spans="1:17" ht="18" customHeight="1">
      <c r="A25" s="384"/>
      <c r="B25" s="419" t="s">
        <v>176</v>
      </c>
      <c r="C25" s="457"/>
      <c r="D25" s="118"/>
      <c r="E25" s="118"/>
      <c r="F25" s="467"/>
      <c r="G25" s="477"/>
      <c r="H25" s="479"/>
      <c r="I25" s="479"/>
      <c r="J25" s="479"/>
      <c r="K25" s="479"/>
      <c r="L25" s="480"/>
      <c r="M25" s="479"/>
      <c r="N25" s="479"/>
      <c r="O25" s="479"/>
      <c r="P25" s="479"/>
      <c r="Q25" s="466"/>
    </row>
    <row r="26" spans="1:17" ht="18" customHeight="1">
      <c r="A26" s="384">
        <v>16</v>
      </c>
      <c r="B26" s="456" t="s">
        <v>17</v>
      </c>
      <c r="C26" s="457">
        <v>4864969</v>
      </c>
      <c r="D26" s="170" t="s">
        <v>14</v>
      </c>
      <c r="E26" s="131" t="s">
        <v>368</v>
      </c>
      <c r="F26" s="467">
        <v>-1000</v>
      </c>
      <c r="G26" s="477">
        <v>34730</v>
      </c>
      <c r="H26" s="476">
        <v>34619</v>
      </c>
      <c r="I26" s="479">
        <f t="shared" si="2"/>
        <v>111</v>
      </c>
      <c r="J26" s="479">
        <f t="shared" si="3"/>
        <v>-111000</v>
      </c>
      <c r="K26" s="479">
        <f t="shared" si="0"/>
        <v>-0.111</v>
      </c>
      <c r="L26" s="480">
        <v>26308</v>
      </c>
      <c r="M26" s="476">
        <v>24976</v>
      </c>
      <c r="N26" s="479">
        <f t="shared" si="4"/>
        <v>1332</v>
      </c>
      <c r="O26" s="479">
        <f t="shared" si="5"/>
        <v>-1332000</v>
      </c>
      <c r="P26" s="479">
        <f t="shared" si="1"/>
        <v>-1.332</v>
      </c>
      <c r="Q26" s="466"/>
    </row>
    <row r="27" spans="1:17" ht="18" customHeight="1">
      <c r="A27" s="384">
        <v>17</v>
      </c>
      <c r="B27" s="456" t="s">
        <v>18</v>
      </c>
      <c r="C27" s="457">
        <v>4864970</v>
      </c>
      <c r="D27" s="170" t="s">
        <v>14</v>
      </c>
      <c r="E27" s="131" t="s">
        <v>368</v>
      </c>
      <c r="F27" s="467">
        <v>-1000</v>
      </c>
      <c r="G27" s="477">
        <v>5282</v>
      </c>
      <c r="H27" s="476">
        <v>5238</v>
      </c>
      <c r="I27" s="479">
        <f t="shared" si="2"/>
        <v>44</v>
      </c>
      <c r="J27" s="479">
        <f t="shared" si="3"/>
        <v>-44000</v>
      </c>
      <c r="K27" s="479">
        <f t="shared" si="0"/>
        <v>-0.044</v>
      </c>
      <c r="L27" s="480">
        <v>14590</v>
      </c>
      <c r="M27" s="476">
        <v>14918</v>
      </c>
      <c r="N27" s="479">
        <f t="shared" si="4"/>
        <v>-328</v>
      </c>
      <c r="O27" s="479">
        <f t="shared" si="5"/>
        <v>328000</v>
      </c>
      <c r="P27" s="479">
        <f t="shared" si="1"/>
        <v>0.328</v>
      </c>
      <c r="Q27" s="466"/>
    </row>
    <row r="28" spans="1:17" ht="18" customHeight="1">
      <c r="A28" s="384">
        <v>18</v>
      </c>
      <c r="B28" s="456" t="s">
        <v>19</v>
      </c>
      <c r="C28" s="457">
        <v>4864971</v>
      </c>
      <c r="D28" s="170" t="s">
        <v>14</v>
      </c>
      <c r="E28" s="131" t="s">
        <v>368</v>
      </c>
      <c r="F28" s="467">
        <v>-1000</v>
      </c>
      <c r="G28" s="477">
        <v>22156</v>
      </c>
      <c r="H28" s="476">
        <v>22043</v>
      </c>
      <c r="I28" s="479">
        <f t="shared" si="2"/>
        <v>113</v>
      </c>
      <c r="J28" s="479">
        <f t="shared" si="3"/>
        <v>-113000</v>
      </c>
      <c r="K28" s="479">
        <f t="shared" si="0"/>
        <v>-0.113</v>
      </c>
      <c r="L28" s="480">
        <v>13744</v>
      </c>
      <c r="M28" s="476">
        <v>12859</v>
      </c>
      <c r="N28" s="479">
        <f t="shared" si="4"/>
        <v>885</v>
      </c>
      <c r="O28" s="479">
        <f t="shared" si="5"/>
        <v>-885000</v>
      </c>
      <c r="P28" s="479">
        <f t="shared" si="1"/>
        <v>-0.885</v>
      </c>
      <c r="Q28" s="466"/>
    </row>
    <row r="29" spans="1:17" ht="18" customHeight="1">
      <c r="A29" s="384">
        <v>19</v>
      </c>
      <c r="B29" s="421" t="s">
        <v>174</v>
      </c>
      <c r="C29" s="457">
        <v>4864972</v>
      </c>
      <c r="D29" s="118" t="s">
        <v>14</v>
      </c>
      <c r="E29" s="131" t="s">
        <v>368</v>
      </c>
      <c r="F29" s="467">
        <v>-1000</v>
      </c>
      <c r="G29" s="477">
        <v>8269</v>
      </c>
      <c r="H29" s="476">
        <v>8238</v>
      </c>
      <c r="I29" s="479">
        <f t="shared" si="2"/>
        <v>31</v>
      </c>
      <c r="J29" s="479">
        <f t="shared" si="3"/>
        <v>-31000</v>
      </c>
      <c r="K29" s="479">
        <f t="shared" si="0"/>
        <v>-0.031</v>
      </c>
      <c r="L29" s="480">
        <v>38517</v>
      </c>
      <c r="M29" s="476">
        <v>36267</v>
      </c>
      <c r="N29" s="479">
        <f t="shared" si="4"/>
        <v>2250</v>
      </c>
      <c r="O29" s="479">
        <f t="shared" si="5"/>
        <v>-2250000</v>
      </c>
      <c r="P29" s="479">
        <f t="shared" si="1"/>
        <v>-2.25</v>
      </c>
      <c r="Q29" s="466"/>
    </row>
    <row r="30" spans="1:17" ht="18" customHeight="1">
      <c r="A30" s="384"/>
      <c r="B30" s="458" t="s">
        <v>177</v>
      </c>
      <c r="C30" s="457"/>
      <c r="D30" s="170"/>
      <c r="E30" s="170"/>
      <c r="F30" s="467"/>
      <c r="G30" s="477"/>
      <c r="H30" s="479"/>
      <c r="I30" s="479"/>
      <c r="J30" s="479"/>
      <c r="K30" s="479"/>
      <c r="L30" s="480"/>
      <c r="M30" s="479"/>
      <c r="N30" s="479"/>
      <c r="O30" s="479"/>
      <c r="P30" s="479"/>
      <c r="Q30" s="466"/>
    </row>
    <row r="31" spans="1:17" ht="18" customHeight="1">
      <c r="A31" s="384"/>
      <c r="B31" s="458" t="s">
        <v>45</v>
      </c>
      <c r="C31" s="457"/>
      <c r="D31" s="170"/>
      <c r="E31" s="170"/>
      <c r="F31" s="467"/>
      <c r="G31" s="477"/>
      <c r="H31" s="479"/>
      <c r="I31" s="479"/>
      <c r="J31" s="479"/>
      <c r="K31" s="479"/>
      <c r="L31" s="480"/>
      <c r="M31" s="479"/>
      <c r="N31" s="479"/>
      <c r="O31" s="479"/>
      <c r="P31" s="479"/>
      <c r="Q31" s="466"/>
    </row>
    <row r="32" spans="1:17" ht="18" customHeight="1">
      <c r="A32" s="384">
        <v>20</v>
      </c>
      <c r="B32" s="456" t="s">
        <v>178</v>
      </c>
      <c r="C32" s="457">
        <v>4864954</v>
      </c>
      <c r="D32" s="170" t="s">
        <v>14</v>
      </c>
      <c r="E32" s="131" t="s">
        <v>368</v>
      </c>
      <c r="F32" s="467">
        <v>1000</v>
      </c>
      <c r="G32" s="477">
        <v>3247</v>
      </c>
      <c r="H32" s="476">
        <v>3239</v>
      </c>
      <c r="I32" s="479">
        <f t="shared" si="2"/>
        <v>8</v>
      </c>
      <c r="J32" s="479">
        <f t="shared" si="3"/>
        <v>8000</v>
      </c>
      <c r="K32" s="479">
        <f t="shared" si="0"/>
        <v>0.008</v>
      </c>
      <c r="L32" s="480">
        <v>3238</v>
      </c>
      <c r="M32" s="476">
        <v>3203</v>
      </c>
      <c r="N32" s="479">
        <f t="shared" si="4"/>
        <v>35</v>
      </c>
      <c r="O32" s="479">
        <f t="shared" si="5"/>
        <v>35000</v>
      </c>
      <c r="P32" s="479">
        <f t="shared" si="1"/>
        <v>0.035</v>
      </c>
      <c r="Q32" s="466"/>
    </row>
    <row r="33" spans="1:17" ht="18" customHeight="1">
      <c r="A33" s="384">
        <v>21</v>
      </c>
      <c r="B33" s="456" t="s">
        <v>179</v>
      </c>
      <c r="C33" s="457">
        <v>4864955</v>
      </c>
      <c r="D33" s="170" t="s">
        <v>14</v>
      </c>
      <c r="E33" s="131" t="s">
        <v>368</v>
      </c>
      <c r="F33" s="467">
        <v>1000</v>
      </c>
      <c r="G33" s="477">
        <v>3615</v>
      </c>
      <c r="H33" s="476">
        <v>3602</v>
      </c>
      <c r="I33" s="479">
        <f t="shared" si="2"/>
        <v>13</v>
      </c>
      <c r="J33" s="479">
        <f t="shared" si="3"/>
        <v>13000</v>
      </c>
      <c r="K33" s="479">
        <f t="shared" si="0"/>
        <v>0.013</v>
      </c>
      <c r="L33" s="480">
        <v>3508</v>
      </c>
      <c r="M33" s="476">
        <v>3412</v>
      </c>
      <c r="N33" s="479">
        <f t="shared" si="4"/>
        <v>96</v>
      </c>
      <c r="O33" s="479">
        <f t="shared" si="5"/>
        <v>96000</v>
      </c>
      <c r="P33" s="479">
        <f t="shared" si="1"/>
        <v>0.096</v>
      </c>
      <c r="Q33" s="466"/>
    </row>
    <row r="34" spans="1:17" ht="18" customHeight="1">
      <c r="A34" s="384"/>
      <c r="B34" s="419" t="s">
        <v>180</v>
      </c>
      <c r="C34" s="457"/>
      <c r="D34" s="118"/>
      <c r="E34" s="118"/>
      <c r="F34" s="467"/>
      <c r="G34" s="477"/>
      <c r="H34" s="479"/>
      <c r="I34" s="479"/>
      <c r="J34" s="479"/>
      <c r="K34" s="479"/>
      <c r="L34" s="480"/>
      <c r="M34" s="479"/>
      <c r="N34" s="479"/>
      <c r="O34" s="479"/>
      <c r="P34" s="479"/>
      <c r="Q34" s="466"/>
    </row>
    <row r="35" spans="1:17" ht="18" customHeight="1">
      <c r="A35" s="384">
        <v>22</v>
      </c>
      <c r="B35" s="421" t="s">
        <v>17</v>
      </c>
      <c r="C35" s="457">
        <v>4864908</v>
      </c>
      <c r="D35" s="118" t="s">
        <v>14</v>
      </c>
      <c r="E35" s="131" t="s">
        <v>368</v>
      </c>
      <c r="F35" s="467">
        <v>-1000</v>
      </c>
      <c r="G35" s="477">
        <v>988622</v>
      </c>
      <c r="H35" s="479">
        <v>988627</v>
      </c>
      <c r="I35" s="479">
        <f t="shared" si="2"/>
        <v>-5</v>
      </c>
      <c r="J35" s="479">
        <f t="shared" si="3"/>
        <v>5000</v>
      </c>
      <c r="K35" s="479">
        <f t="shared" si="0"/>
        <v>0.005</v>
      </c>
      <c r="L35" s="480">
        <v>914938</v>
      </c>
      <c r="M35" s="479">
        <v>918670</v>
      </c>
      <c r="N35" s="479">
        <f t="shared" si="4"/>
        <v>-3732</v>
      </c>
      <c r="O35" s="479">
        <f t="shared" si="5"/>
        <v>3732000</v>
      </c>
      <c r="P35" s="479">
        <f t="shared" si="1"/>
        <v>3.732</v>
      </c>
      <c r="Q35" s="466"/>
    </row>
    <row r="36" spans="1:17" ht="18" customHeight="1">
      <c r="A36" s="384">
        <v>23</v>
      </c>
      <c r="B36" s="456" t="s">
        <v>18</v>
      </c>
      <c r="C36" s="457">
        <v>4864909</v>
      </c>
      <c r="D36" s="170" t="s">
        <v>14</v>
      </c>
      <c r="E36" s="131" t="s">
        <v>368</v>
      </c>
      <c r="F36" s="467">
        <v>-1000</v>
      </c>
      <c r="G36" s="477">
        <v>998712</v>
      </c>
      <c r="H36" s="476">
        <v>998717</v>
      </c>
      <c r="I36" s="479">
        <f t="shared" si="2"/>
        <v>-5</v>
      </c>
      <c r="J36" s="479">
        <f t="shared" si="3"/>
        <v>5000</v>
      </c>
      <c r="K36" s="479">
        <f t="shared" si="0"/>
        <v>0.005</v>
      </c>
      <c r="L36" s="480">
        <v>899829</v>
      </c>
      <c r="M36" s="476">
        <v>902523</v>
      </c>
      <c r="N36" s="479">
        <f t="shared" si="4"/>
        <v>-2694</v>
      </c>
      <c r="O36" s="479">
        <f t="shared" si="5"/>
        <v>2694000</v>
      </c>
      <c r="P36" s="479">
        <f t="shared" si="1"/>
        <v>2.694</v>
      </c>
      <c r="Q36" s="466"/>
    </row>
    <row r="37" spans="1:17" ht="18" customHeight="1">
      <c r="A37" s="384"/>
      <c r="B37" s="456"/>
      <c r="C37" s="457"/>
      <c r="D37" s="170"/>
      <c r="E37" s="170"/>
      <c r="F37" s="467"/>
      <c r="G37" s="477"/>
      <c r="H37" s="479"/>
      <c r="I37" s="479"/>
      <c r="J37" s="479"/>
      <c r="K37" s="479"/>
      <c r="L37" s="480"/>
      <c r="M37" s="479"/>
      <c r="N37" s="479"/>
      <c r="O37" s="479"/>
      <c r="P37" s="479"/>
      <c r="Q37" s="466"/>
    </row>
    <row r="38" spans="1:17" ht="18" customHeight="1">
      <c r="A38" s="384"/>
      <c r="B38" s="458" t="s">
        <v>181</v>
      </c>
      <c r="C38" s="457"/>
      <c r="D38" s="170"/>
      <c r="E38" s="170"/>
      <c r="F38" s="467"/>
      <c r="G38" s="477"/>
      <c r="H38" s="479"/>
      <c r="I38" s="479"/>
      <c r="J38" s="479"/>
      <c r="K38" s="479"/>
      <c r="L38" s="480"/>
      <c r="M38" s="479"/>
      <c r="N38" s="479"/>
      <c r="O38" s="479"/>
      <c r="P38" s="479"/>
      <c r="Q38" s="466"/>
    </row>
    <row r="39" spans="1:17" ht="18" customHeight="1">
      <c r="A39" s="384">
        <v>24</v>
      </c>
      <c r="B39" s="456" t="s">
        <v>136</v>
      </c>
      <c r="C39" s="457">
        <v>4864964</v>
      </c>
      <c r="D39" s="170" t="s">
        <v>14</v>
      </c>
      <c r="E39" s="131" t="s">
        <v>368</v>
      </c>
      <c r="F39" s="467">
        <v>-1000</v>
      </c>
      <c r="G39" s="477">
        <v>307</v>
      </c>
      <c r="H39" s="476">
        <v>307</v>
      </c>
      <c r="I39" s="479">
        <f t="shared" si="2"/>
        <v>0</v>
      </c>
      <c r="J39" s="479">
        <f t="shared" si="3"/>
        <v>0</v>
      </c>
      <c r="K39" s="479">
        <f t="shared" si="0"/>
        <v>0</v>
      </c>
      <c r="L39" s="480">
        <v>12334</v>
      </c>
      <c r="M39" s="479">
        <v>9305</v>
      </c>
      <c r="N39" s="479">
        <f t="shared" si="4"/>
        <v>3029</v>
      </c>
      <c r="O39" s="479">
        <f t="shared" si="5"/>
        <v>-3029000</v>
      </c>
      <c r="P39" s="479">
        <f t="shared" si="1"/>
        <v>-3.029</v>
      </c>
      <c r="Q39" s="466"/>
    </row>
    <row r="40" spans="1:17" ht="18" customHeight="1">
      <c r="A40" s="384">
        <v>25</v>
      </c>
      <c r="B40" s="456" t="s">
        <v>137</v>
      </c>
      <c r="C40" s="457">
        <v>4864965</v>
      </c>
      <c r="D40" s="170" t="s">
        <v>14</v>
      </c>
      <c r="E40" s="131" t="s">
        <v>368</v>
      </c>
      <c r="F40" s="467">
        <v>-1000</v>
      </c>
      <c r="G40" s="477">
        <v>445</v>
      </c>
      <c r="H40" s="476">
        <v>445</v>
      </c>
      <c r="I40" s="479">
        <f t="shared" si="2"/>
        <v>0</v>
      </c>
      <c r="J40" s="479">
        <f t="shared" si="3"/>
        <v>0</v>
      </c>
      <c r="K40" s="479">
        <f t="shared" si="0"/>
        <v>0</v>
      </c>
      <c r="L40" s="483">
        <v>7118</v>
      </c>
      <c r="M40" s="476">
        <v>3779</v>
      </c>
      <c r="N40" s="479">
        <f t="shared" si="4"/>
        <v>3339</v>
      </c>
      <c r="O40" s="479">
        <f t="shared" si="5"/>
        <v>-3339000</v>
      </c>
      <c r="P40" s="479">
        <f t="shared" si="1"/>
        <v>-3.339</v>
      </c>
      <c r="Q40" s="466"/>
    </row>
    <row r="41" spans="1:17" ht="18" customHeight="1">
      <c r="A41" s="384">
        <v>26</v>
      </c>
      <c r="B41" s="456" t="s">
        <v>182</v>
      </c>
      <c r="C41" s="457">
        <v>4864890</v>
      </c>
      <c r="D41" s="170" t="s">
        <v>14</v>
      </c>
      <c r="E41" s="131" t="s">
        <v>368</v>
      </c>
      <c r="F41" s="467">
        <v>-1000</v>
      </c>
      <c r="G41" s="477">
        <v>996157</v>
      </c>
      <c r="H41" s="476">
        <v>996158</v>
      </c>
      <c r="I41" s="479">
        <f t="shared" si="2"/>
        <v>-1</v>
      </c>
      <c r="J41" s="479">
        <f t="shared" si="3"/>
        <v>1000</v>
      </c>
      <c r="K41" s="479">
        <f t="shared" si="0"/>
        <v>0.001</v>
      </c>
      <c r="L41" s="483">
        <v>964130</v>
      </c>
      <c r="M41" s="476">
        <v>966656</v>
      </c>
      <c r="N41" s="479">
        <f t="shared" si="4"/>
        <v>-2526</v>
      </c>
      <c r="O41" s="479">
        <f t="shared" si="5"/>
        <v>2526000</v>
      </c>
      <c r="P41" s="479">
        <f t="shared" si="1"/>
        <v>2.526</v>
      </c>
      <c r="Q41" s="466"/>
    </row>
    <row r="42" spans="1:17" ht="18" customHeight="1">
      <c r="A42" s="384">
        <v>27</v>
      </c>
      <c r="B42" s="421" t="s">
        <v>183</v>
      </c>
      <c r="C42" s="457">
        <v>4864891</v>
      </c>
      <c r="D42" s="118" t="s">
        <v>14</v>
      </c>
      <c r="E42" s="131" t="s">
        <v>368</v>
      </c>
      <c r="F42" s="467">
        <v>-1000</v>
      </c>
      <c r="G42" s="477">
        <v>994536</v>
      </c>
      <c r="H42" s="476">
        <v>994536</v>
      </c>
      <c r="I42" s="479">
        <f t="shared" si="2"/>
        <v>0</v>
      </c>
      <c r="J42" s="479">
        <f t="shared" si="3"/>
        <v>0</v>
      </c>
      <c r="K42" s="479">
        <f t="shared" si="0"/>
        <v>0</v>
      </c>
      <c r="L42" s="480">
        <v>977143</v>
      </c>
      <c r="M42" s="476">
        <v>977143</v>
      </c>
      <c r="N42" s="479">
        <f t="shared" si="4"/>
        <v>0</v>
      </c>
      <c r="O42" s="479">
        <f t="shared" si="5"/>
        <v>0</v>
      </c>
      <c r="P42" s="479">
        <f t="shared" si="1"/>
        <v>0</v>
      </c>
      <c r="Q42" s="466"/>
    </row>
    <row r="43" spans="1:17" ht="18" customHeight="1">
      <c r="A43" s="384">
        <v>28</v>
      </c>
      <c r="B43" s="456" t="s">
        <v>184</v>
      </c>
      <c r="C43" s="457">
        <v>4864906</v>
      </c>
      <c r="D43" s="170" t="s">
        <v>14</v>
      </c>
      <c r="E43" s="131" t="s">
        <v>368</v>
      </c>
      <c r="F43" s="467">
        <v>-1000</v>
      </c>
      <c r="G43" s="477">
        <v>999645</v>
      </c>
      <c r="H43" s="476">
        <v>999645</v>
      </c>
      <c r="I43" s="479">
        <f t="shared" si="2"/>
        <v>0</v>
      </c>
      <c r="J43" s="479">
        <f t="shared" si="3"/>
        <v>0</v>
      </c>
      <c r="K43" s="479">
        <f t="shared" si="0"/>
        <v>0</v>
      </c>
      <c r="L43" s="480">
        <v>975756</v>
      </c>
      <c r="M43" s="476">
        <v>976657</v>
      </c>
      <c r="N43" s="479">
        <f t="shared" si="4"/>
        <v>-901</v>
      </c>
      <c r="O43" s="479">
        <f t="shared" si="5"/>
        <v>901000</v>
      </c>
      <c r="P43" s="479">
        <f t="shared" si="1"/>
        <v>0.901</v>
      </c>
      <c r="Q43" s="466"/>
    </row>
    <row r="44" spans="1:17" ht="18" customHeight="1" thickBot="1">
      <c r="A44" s="384">
        <v>29</v>
      </c>
      <c r="B44" s="456" t="s">
        <v>185</v>
      </c>
      <c r="C44" s="457">
        <v>4864907</v>
      </c>
      <c r="D44" s="170" t="s">
        <v>14</v>
      </c>
      <c r="E44" s="131" t="s">
        <v>368</v>
      </c>
      <c r="F44" s="467">
        <v>-1000</v>
      </c>
      <c r="G44" s="477">
        <v>999082</v>
      </c>
      <c r="H44" s="476">
        <v>999082</v>
      </c>
      <c r="I44" s="479">
        <f t="shared" si="2"/>
        <v>0</v>
      </c>
      <c r="J44" s="479">
        <f t="shared" si="3"/>
        <v>0</v>
      </c>
      <c r="K44" s="479">
        <f t="shared" si="0"/>
        <v>0</v>
      </c>
      <c r="L44" s="480">
        <v>973857</v>
      </c>
      <c r="M44" s="476">
        <v>975179</v>
      </c>
      <c r="N44" s="479">
        <f t="shared" si="4"/>
        <v>-1322</v>
      </c>
      <c r="O44" s="479">
        <f t="shared" si="5"/>
        <v>1322000</v>
      </c>
      <c r="P44" s="479">
        <f t="shared" si="1"/>
        <v>1.322</v>
      </c>
      <c r="Q44" s="466"/>
    </row>
    <row r="45" spans="1:17" ht="18" customHeight="1" thickTop="1">
      <c r="A45" s="418"/>
      <c r="B45" s="459"/>
      <c r="C45" s="460"/>
      <c r="D45" s="357"/>
      <c r="E45" s="358"/>
      <c r="F45" s="468"/>
      <c r="G45" s="484"/>
      <c r="H45" s="486"/>
      <c r="I45" s="485"/>
      <c r="J45" s="485"/>
      <c r="K45" s="485"/>
      <c r="L45" s="485"/>
      <c r="M45" s="486"/>
      <c r="N45" s="485"/>
      <c r="O45" s="485"/>
      <c r="P45" s="485"/>
      <c r="Q45" s="27"/>
    </row>
    <row r="46" spans="1:17" ht="18" customHeight="1" thickBot="1">
      <c r="A46" s="609" t="s">
        <v>357</v>
      </c>
      <c r="B46" s="461"/>
      <c r="C46" s="462"/>
      <c r="D46" s="359"/>
      <c r="E46" s="360"/>
      <c r="F46" s="469"/>
      <c r="G46" s="487"/>
      <c r="H46" s="490"/>
      <c r="I46" s="489"/>
      <c r="J46" s="489"/>
      <c r="K46" s="489"/>
      <c r="L46" s="489"/>
      <c r="M46" s="490"/>
      <c r="N46" s="489"/>
      <c r="O46" s="489"/>
      <c r="P46" s="489"/>
      <c r="Q46" s="623" t="str">
        <f>NDPL!$Q$1</f>
        <v>JULY 2010</v>
      </c>
    </row>
    <row r="47" spans="1:17" ht="18" customHeight="1" thickTop="1">
      <c r="A47" s="416"/>
      <c r="B47" s="419" t="s">
        <v>186</v>
      </c>
      <c r="C47" s="457"/>
      <c r="D47" s="118"/>
      <c r="E47" s="118"/>
      <c r="F47" s="467"/>
      <c r="G47" s="477"/>
      <c r="H47" s="479"/>
      <c r="I47" s="479"/>
      <c r="J47" s="479"/>
      <c r="K47" s="479"/>
      <c r="L47" s="480"/>
      <c r="M47" s="479"/>
      <c r="N47" s="479"/>
      <c r="O47" s="479"/>
      <c r="P47" s="479"/>
      <c r="Q47" s="209"/>
    </row>
    <row r="48" spans="1:17" ht="18" customHeight="1">
      <c r="A48" s="384">
        <v>30</v>
      </c>
      <c r="B48" s="456" t="s">
        <v>17</v>
      </c>
      <c r="C48" s="457">
        <v>4864988</v>
      </c>
      <c r="D48" s="170" t="s">
        <v>14</v>
      </c>
      <c r="E48" s="131" t="s">
        <v>368</v>
      </c>
      <c r="F48" s="467">
        <v>-1000</v>
      </c>
      <c r="G48" s="477">
        <v>589</v>
      </c>
      <c r="H48" s="476">
        <v>589</v>
      </c>
      <c r="I48" s="479">
        <f t="shared" si="2"/>
        <v>0</v>
      </c>
      <c r="J48" s="479">
        <f t="shared" si="3"/>
        <v>0</v>
      </c>
      <c r="K48" s="479">
        <f t="shared" si="0"/>
        <v>0</v>
      </c>
      <c r="L48" s="480">
        <v>987677</v>
      </c>
      <c r="M48" s="476">
        <v>989430</v>
      </c>
      <c r="N48" s="479">
        <f t="shared" si="4"/>
        <v>-1753</v>
      </c>
      <c r="O48" s="479">
        <f t="shared" si="5"/>
        <v>1753000</v>
      </c>
      <c r="P48" s="479">
        <f t="shared" si="1"/>
        <v>1.753</v>
      </c>
      <c r="Q48" s="209"/>
    </row>
    <row r="49" spans="1:17" ht="18" customHeight="1">
      <c r="A49" s="384">
        <v>31</v>
      </c>
      <c r="B49" s="456" t="s">
        <v>18</v>
      </c>
      <c r="C49" s="457">
        <v>4864989</v>
      </c>
      <c r="D49" s="170" t="s">
        <v>14</v>
      </c>
      <c r="E49" s="131" t="s">
        <v>368</v>
      </c>
      <c r="F49" s="467">
        <v>-1000</v>
      </c>
      <c r="G49" s="477">
        <v>1802</v>
      </c>
      <c r="H49" s="476">
        <v>1802</v>
      </c>
      <c r="I49" s="479">
        <f t="shared" si="2"/>
        <v>0</v>
      </c>
      <c r="J49" s="479">
        <f t="shared" si="3"/>
        <v>0</v>
      </c>
      <c r="K49" s="479">
        <f t="shared" si="0"/>
        <v>0</v>
      </c>
      <c r="L49" s="483">
        <v>4557</v>
      </c>
      <c r="M49" s="476">
        <v>5386</v>
      </c>
      <c r="N49" s="479">
        <f t="shared" si="4"/>
        <v>-829</v>
      </c>
      <c r="O49" s="479">
        <f t="shared" si="5"/>
        <v>829000</v>
      </c>
      <c r="P49" s="479">
        <f t="shared" si="1"/>
        <v>0.829</v>
      </c>
      <c r="Q49" s="209"/>
    </row>
    <row r="50" spans="1:17" ht="18" customHeight="1">
      <c r="A50" s="384">
        <v>32</v>
      </c>
      <c r="B50" s="456" t="s">
        <v>19</v>
      </c>
      <c r="C50" s="457">
        <v>4864979</v>
      </c>
      <c r="D50" s="170" t="s">
        <v>14</v>
      </c>
      <c r="E50" s="131" t="s">
        <v>368</v>
      </c>
      <c r="F50" s="467">
        <v>-1000</v>
      </c>
      <c r="G50" s="477">
        <v>989406</v>
      </c>
      <c r="H50" s="476">
        <v>989395</v>
      </c>
      <c r="I50" s="479">
        <f t="shared" si="2"/>
        <v>11</v>
      </c>
      <c r="J50" s="479">
        <f t="shared" si="3"/>
        <v>-11000</v>
      </c>
      <c r="K50" s="479">
        <f t="shared" si="0"/>
        <v>-0.011</v>
      </c>
      <c r="L50" s="480">
        <v>984639</v>
      </c>
      <c r="M50" s="476">
        <v>984455</v>
      </c>
      <c r="N50" s="479">
        <f t="shared" si="4"/>
        <v>184</v>
      </c>
      <c r="O50" s="479">
        <f t="shared" si="5"/>
        <v>-184000</v>
      </c>
      <c r="P50" s="479">
        <f t="shared" si="1"/>
        <v>-0.184</v>
      </c>
      <c r="Q50" s="209"/>
    </row>
    <row r="51" spans="1:17" ht="18" customHeight="1">
      <c r="A51" s="384"/>
      <c r="B51" s="458" t="s">
        <v>187</v>
      </c>
      <c r="C51" s="457"/>
      <c r="D51" s="170"/>
      <c r="E51" s="170"/>
      <c r="F51" s="467"/>
      <c r="G51" s="477"/>
      <c r="H51" s="479"/>
      <c r="I51" s="479"/>
      <c r="J51" s="479"/>
      <c r="K51" s="479"/>
      <c r="L51" s="480"/>
      <c r="M51" s="479"/>
      <c r="N51" s="479"/>
      <c r="O51" s="479"/>
      <c r="P51" s="479"/>
      <c r="Q51" s="209"/>
    </row>
    <row r="52" spans="1:17" ht="18" customHeight="1">
      <c r="A52" s="384">
        <v>33</v>
      </c>
      <c r="B52" s="456" t="s">
        <v>17</v>
      </c>
      <c r="C52" s="457">
        <v>4864966</v>
      </c>
      <c r="D52" s="170" t="s">
        <v>14</v>
      </c>
      <c r="E52" s="131" t="s">
        <v>368</v>
      </c>
      <c r="F52" s="467">
        <v>-1000</v>
      </c>
      <c r="G52" s="477">
        <v>999703</v>
      </c>
      <c r="H52" s="476">
        <v>999703</v>
      </c>
      <c r="I52" s="479">
        <f t="shared" si="2"/>
        <v>0</v>
      </c>
      <c r="J52" s="479">
        <f t="shared" si="3"/>
        <v>0</v>
      </c>
      <c r="K52" s="479">
        <f t="shared" si="0"/>
        <v>0</v>
      </c>
      <c r="L52" s="483">
        <v>953809</v>
      </c>
      <c r="M52" s="476">
        <v>956763</v>
      </c>
      <c r="N52" s="479">
        <f t="shared" si="4"/>
        <v>-2954</v>
      </c>
      <c r="O52" s="479">
        <f t="shared" si="5"/>
        <v>2954000</v>
      </c>
      <c r="P52" s="479">
        <f t="shared" si="1"/>
        <v>2.954</v>
      </c>
      <c r="Q52" s="209"/>
    </row>
    <row r="53" spans="1:17" ht="18" customHeight="1">
      <c r="A53" s="384">
        <v>34</v>
      </c>
      <c r="B53" s="456" t="s">
        <v>18</v>
      </c>
      <c r="C53" s="457">
        <v>4864967</v>
      </c>
      <c r="D53" s="170" t="s">
        <v>14</v>
      </c>
      <c r="E53" s="131" t="s">
        <v>368</v>
      </c>
      <c r="F53" s="467">
        <v>-1000</v>
      </c>
      <c r="G53" s="477">
        <v>3753</v>
      </c>
      <c r="H53" s="476">
        <v>3515</v>
      </c>
      <c r="I53" s="479">
        <f t="shared" si="2"/>
        <v>238</v>
      </c>
      <c r="J53" s="479">
        <f t="shared" si="3"/>
        <v>-238000</v>
      </c>
      <c r="K53" s="479">
        <f t="shared" si="0"/>
        <v>-0.238</v>
      </c>
      <c r="L53" s="480">
        <v>975186</v>
      </c>
      <c r="M53" s="476">
        <v>975905</v>
      </c>
      <c r="N53" s="479">
        <f t="shared" si="4"/>
        <v>-719</v>
      </c>
      <c r="O53" s="479">
        <f t="shared" si="5"/>
        <v>719000</v>
      </c>
      <c r="P53" s="479">
        <f t="shared" si="1"/>
        <v>0.719</v>
      </c>
      <c r="Q53" s="209"/>
    </row>
    <row r="54" spans="1:17" ht="18" customHeight="1">
      <c r="A54" s="384">
        <v>35</v>
      </c>
      <c r="B54" s="456" t="s">
        <v>19</v>
      </c>
      <c r="C54" s="457">
        <v>4865048</v>
      </c>
      <c r="D54" s="170" t="s">
        <v>14</v>
      </c>
      <c r="E54" s="131" t="s">
        <v>368</v>
      </c>
      <c r="F54" s="467">
        <v>-1000</v>
      </c>
      <c r="G54" s="477">
        <v>999879</v>
      </c>
      <c r="H54" s="476">
        <v>999879</v>
      </c>
      <c r="I54" s="479">
        <f t="shared" si="2"/>
        <v>0</v>
      </c>
      <c r="J54" s="479">
        <f t="shared" si="3"/>
        <v>0</v>
      </c>
      <c r="K54" s="479">
        <f t="shared" si="0"/>
        <v>0</v>
      </c>
      <c r="L54" s="483">
        <v>970866</v>
      </c>
      <c r="M54" s="476">
        <v>976511</v>
      </c>
      <c r="N54" s="479">
        <f t="shared" si="4"/>
        <v>-5645</v>
      </c>
      <c r="O54" s="479">
        <f t="shared" si="5"/>
        <v>5645000</v>
      </c>
      <c r="P54" s="479">
        <f t="shared" si="1"/>
        <v>5.645</v>
      </c>
      <c r="Q54" s="209"/>
    </row>
    <row r="55" spans="1:17" ht="18" customHeight="1">
      <c r="A55" s="384"/>
      <c r="B55" s="419" t="s">
        <v>112</v>
      </c>
      <c r="C55" s="457"/>
      <c r="D55" s="118"/>
      <c r="E55" s="118"/>
      <c r="F55" s="467"/>
      <c r="G55" s="477"/>
      <c r="H55" s="479"/>
      <c r="I55" s="479"/>
      <c r="J55" s="479"/>
      <c r="K55" s="479"/>
      <c r="L55" s="480"/>
      <c r="M55" s="479"/>
      <c r="N55" s="479"/>
      <c r="O55" s="479"/>
      <c r="P55" s="479"/>
      <c r="Q55" s="209"/>
    </row>
    <row r="56" spans="1:17" ht="18" customHeight="1">
      <c r="A56" s="384">
        <v>36</v>
      </c>
      <c r="B56" s="456" t="s">
        <v>124</v>
      </c>
      <c r="C56" s="457">
        <v>4864951</v>
      </c>
      <c r="D56" s="170" t="s">
        <v>14</v>
      </c>
      <c r="E56" s="131" t="s">
        <v>368</v>
      </c>
      <c r="F56" s="467">
        <v>1000</v>
      </c>
      <c r="G56" s="477">
        <v>999978</v>
      </c>
      <c r="H56" s="504">
        <v>999978</v>
      </c>
      <c r="I56" s="479">
        <f t="shared" si="2"/>
        <v>0</v>
      </c>
      <c r="J56" s="479">
        <f t="shared" si="3"/>
        <v>0</v>
      </c>
      <c r="K56" s="479">
        <f t="shared" si="0"/>
        <v>0</v>
      </c>
      <c r="L56" s="480">
        <v>36203</v>
      </c>
      <c r="M56" s="504">
        <v>35439</v>
      </c>
      <c r="N56" s="479">
        <f t="shared" si="4"/>
        <v>764</v>
      </c>
      <c r="O56" s="479">
        <f t="shared" si="5"/>
        <v>764000</v>
      </c>
      <c r="P56" s="479">
        <f t="shared" si="1"/>
        <v>0.764</v>
      </c>
      <c r="Q56" s="209"/>
    </row>
    <row r="57" spans="1:17" ht="18" customHeight="1">
      <c r="A57" s="384">
        <v>37</v>
      </c>
      <c r="B57" s="456" t="s">
        <v>125</v>
      </c>
      <c r="C57" s="457">
        <v>4902501</v>
      </c>
      <c r="D57" s="170" t="s">
        <v>14</v>
      </c>
      <c r="E57" s="131" t="s">
        <v>368</v>
      </c>
      <c r="F57" s="467">
        <v>1333.33</v>
      </c>
      <c r="G57" s="477">
        <v>1000001</v>
      </c>
      <c r="H57" s="504">
        <v>999998</v>
      </c>
      <c r="I57" s="476">
        <f t="shared" si="2"/>
        <v>3</v>
      </c>
      <c r="J57" s="476">
        <f t="shared" si="3"/>
        <v>3999.99</v>
      </c>
      <c r="K57" s="476">
        <f t="shared" si="0"/>
        <v>0.00399999</v>
      </c>
      <c r="L57" s="483">
        <v>496</v>
      </c>
      <c r="M57" s="504">
        <v>202</v>
      </c>
      <c r="N57" s="479">
        <f t="shared" si="4"/>
        <v>294</v>
      </c>
      <c r="O57" s="479">
        <f t="shared" si="5"/>
        <v>391999.01999999996</v>
      </c>
      <c r="P57" s="479">
        <f t="shared" si="1"/>
        <v>0.39199902</v>
      </c>
      <c r="Q57" s="209"/>
    </row>
    <row r="58" spans="1:17" ht="18" customHeight="1">
      <c r="A58" s="384"/>
      <c r="B58" s="419"/>
      <c r="C58" s="457"/>
      <c r="D58" s="170"/>
      <c r="E58" s="131"/>
      <c r="F58" s="467"/>
      <c r="G58" s="477"/>
      <c r="H58" s="476"/>
      <c r="I58" s="476"/>
      <c r="J58" s="479"/>
      <c r="K58" s="479"/>
      <c r="L58" s="480"/>
      <c r="M58" s="476"/>
      <c r="N58" s="476"/>
      <c r="O58" s="479"/>
      <c r="P58" s="479"/>
      <c r="Q58" s="209"/>
    </row>
    <row r="59" spans="1:17" ht="18" customHeight="1">
      <c r="A59" s="384"/>
      <c r="B59" s="458" t="s">
        <v>188</v>
      </c>
      <c r="C59" s="457"/>
      <c r="D59" s="170"/>
      <c r="E59" s="170"/>
      <c r="F59" s="467"/>
      <c r="G59" s="477"/>
      <c r="H59" s="479"/>
      <c r="I59" s="479"/>
      <c r="J59" s="479"/>
      <c r="K59" s="479"/>
      <c r="L59" s="480"/>
      <c r="M59" s="479"/>
      <c r="N59" s="479"/>
      <c r="O59" s="479"/>
      <c r="P59" s="479"/>
      <c r="Q59" s="209"/>
    </row>
    <row r="60" spans="1:17" ht="18" customHeight="1">
      <c r="A60" s="384">
        <v>38</v>
      </c>
      <c r="B60" s="456" t="s">
        <v>42</v>
      </c>
      <c r="C60" s="457">
        <v>4864990</v>
      </c>
      <c r="D60" s="170" t="s">
        <v>14</v>
      </c>
      <c r="E60" s="131" t="s">
        <v>368</v>
      </c>
      <c r="F60" s="467">
        <v>-1000</v>
      </c>
      <c r="G60" s="477">
        <v>750</v>
      </c>
      <c r="H60" s="479">
        <v>750</v>
      </c>
      <c r="I60" s="479">
        <f t="shared" si="2"/>
        <v>0</v>
      </c>
      <c r="J60" s="479">
        <f t="shared" si="3"/>
        <v>0</v>
      </c>
      <c r="K60" s="479">
        <f t="shared" si="0"/>
        <v>0</v>
      </c>
      <c r="L60" s="480">
        <v>985622</v>
      </c>
      <c r="M60" s="479">
        <v>986419</v>
      </c>
      <c r="N60" s="479">
        <f t="shared" si="4"/>
        <v>-797</v>
      </c>
      <c r="O60" s="479">
        <f t="shared" si="5"/>
        <v>797000</v>
      </c>
      <c r="P60" s="479">
        <f t="shared" si="1"/>
        <v>0.797</v>
      </c>
      <c r="Q60" s="209"/>
    </row>
    <row r="61" spans="1:17" ht="18" customHeight="1">
      <c r="A61" s="384">
        <v>39</v>
      </c>
      <c r="B61" s="456" t="s">
        <v>189</v>
      </c>
      <c r="C61" s="457">
        <v>4864991</v>
      </c>
      <c r="D61" s="170" t="s">
        <v>14</v>
      </c>
      <c r="E61" s="131" t="s">
        <v>368</v>
      </c>
      <c r="F61" s="467">
        <v>-1000</v>
      </c>
      <c r="G61" s="477">
        <v>326</v>
      </c>
      <c r="H61" s="476">
        <v>325</v>
      </c>
      <c r="I61" s="479">
        <f t="shared" si="2"/>
        <v>1</v>
      </c>
      <c r="J61" s="479">
        <f t="shared" si="3"/>
        <v>-1000</v>
      </c>
      <c r="K61" s="479">
        <f t="shared" si="0"/>
        <v>-0.001</v>
      </c>
      <c r="L61" s="480">
        <v>989508</v>
      </c>
      <c r="M61" s="476">
        <v>987883</v>
      </c>
      <c r="N61" s="479">
        <f t="shared" si="4"/>
        <v>1625</v>
      </c>
      <c r="O61" s="479">
        <f t="shared" si="5"/>
        <v>-1625000</v>
      </c>
      <c r="P61" s="479">
        <f t="shared" si="1"/>
        <v>-1.625</v>
      </c>
      <c r="Q61" s="209"/>
    </row>
    <row r="62" spans="1:17" ht="18" customHeight="1">
      <c r="A62" s="384"/>
      <c r="B62" s="463" t="s">
        <v>30</v>
      </c>
      <c r="C62" s="422"/>
      <c r="D62" s="66"/>
      <c r="E62" s="66"/>
      <c r="F62" s="470"/>
      <c r="G62" s="477"/>
      <c r="H62" s="479"/>
      <c r="I62" s="479"/>
      <c r="J62" s="479"/>
      <c r="K62" s="479"/>
      <c r="L62" s="480"/>
      <c r="M62" s="479"/>
      <c r="N62" s="479"/>
      <c r="O62" s="479"/>
      <c r="P62" s="479"/>
      <c r="Q62" s="209"/>
    </row>
    <row r="63" spans="1:17" ht="18" customHeight="1">
      <c r="A63" s="384">
        <v>40</v>
      </c>
      <c r="B63" s="122" t="s">
        <v>88</v>
      </c>
      <c r="C63" s="422">
        <v>4865092</v>
      </c>
      <c r="D63" s="66" t="s">
        <v>14</v>
      </c>
      <c r="E63" s="131" t="s">
        <v>368</v>
      </c>
      <c r="F63" s="470">
        <v>100</v>
      </c>
      <c r="G63" s="477">
        <v>3380</v>
      </c>
      <c r="H63" s="476">
        <v>3215</v>
      </c>
      <c r="I63" s="479">
        <f t="shared" si="2"/>
        <v>165</v>
      </c>
      <c r="J63" s="479">
        <f t="shared" si="3"/>
        <v>16500</v>
      </c>
      <c r="K63" s="479">
        <f t="shared" si="0"/>
        <v>0.0165</v>
      </c>
      <c r="L63" s="480">
        <v>6900</v>
      </c>
      <c r="M63" s="479">
        <v>6711</v>
      </c>
      <c r="N63" s="479">
        <f t="shared" si="4"/>
        <v>189</v>
      </c>
      <c r="O63" s="479">
        <f t="shared" si="5"/>
        <v>18900</v>
      </c>
      <c r="P63" s="479">
        <f t="shared" si="1"/>
        <v>0.0189</v>
      </c>
      <c r="Q63" s="209"/>
    </row>
    <row r="64" spans="1:17" ht="18" customHeight="1">
      <c r="A64" s="384"/>
      <c r="B64" s="458" t="s">
        <v>54</v>
      </c>
      <c r="C64" s="457"/>
      <c r="D64" s="170"/>
      <c r="E64" s="170"/>
      <c r="F64" s="467"/>
      <c r="G64" s="477"/>
      <c r="H64" s="479"/>
      <c r="I64" s="479"/>
      <c r="J64" s="479"/>
      <c r="K64" s="479"/>
      <c r="L64" s="480"/>
      <c r="M64" s="479"/>
      <c r="N64" s="479"/>
      <c r="O64" s="479"/>
      <c r="P64" s="479"/>
      <c r="Q64" s="209"/>
    </row>
    <row r="65" spans="1:17" ht="18" customHeight="1">
      <c r="A65" s="384">
        <v>41</v>
      </c>
      <c r="B65" s="456" t="s">
        <v>369</v>
      </c>
      <c r="C65" s="457">
        <v>4864792</v>
      </c>
      <c r="D65" s="170" t="s">
        <v>14</v>
      </c>
      <c r="E65" s="131" t="s">
        <v>368</v>
      </c>
      <c r="F65" s="467">
        <v>100</v>
      </c>
      <c r="G65" s="477">
        <v>27611</v>
      </c>
      <c r="H65" s="479">
        <v>27497</v>
      </c>
      <c r="I65" s="479">
        <f t="shared" si="2"/>
        <v>114</v>
      </c>
      <c r="J65" s="479">
        <f t="shared" si="3"/>
        <v>11400</v>
      </c>
      <c r="K65" s="479">
        <f t="shared" si="0"/>
        <v>0.0114</v>
      </c>
      <c r="L65" s="480">
        <v>144979</v>
      </c>
      <c r="M65" s="479">
        <v>137748</v>
      </c>
      <c r="N65" s="479">
        <f t="shared" si="4"/>
        <v>7231</v>
      </c>
      <c r="O65" s="479">
        <f t="shared" si="5"/>
        <v>723100</v>
      </c>
      <c r="P65" s="479">
        <f t="shared" si="1"/>
        <v>0.7231</v>
      </c>
      <c r="Q65" s="209"/>
    </row>
    <row r="66" spans="1:17" ht="18" customHeight="1">
      <c r="A66" s="464"/>
      <c r="B66" s="463" t="s">
        <v>329</v>
      </c>
      <c r="C66" s="457"/>
      <c r="D66" s="170"/>
      <c r="E66" s="170"/>
      <c r="F66" s="467"/>
      <c r="G66" s="477"/>
      <c r="H66" s="479"/>
      <c r="I66" s="479"/>
      <c r="J66" s="479"/>
      <c r="K66" s="479"/>
      <c r="L66" s="480"/>
      <c r="M66" s="479"/>
      <c r="N66" s="479"/>
      <c r="O66" s="479"/>
      <c r="P66" s="479"/>
      <c r="Q66" s="209"/>
    </row>
    <row r="67" spans="1:17" ht="18" customHeight="1">
      <c r="A67" s="384">
        <v>43</v>
      </c>
      <c r="B67" s="621" t="s">
        <v>372</v>
      </c>
      <c r="C67" s="457">
        <v>4865170</v>
      </c>
      <c r="D67" s="131" t="s">
        <v>14</v>
      </c>
      <c r="E67" s="131" t="s">
        <v>368</v>
      </c>
      <c r="F67" s="467">
        <v>1000</v>
      </c>
      <c r="G67" s="477">
        <v>0</v>
      </c>
      <c r="H67" s="479">
        <v>0</v>
      </c>
      <c r="I67" s="479">
        <f t="shared" si="2"/>
        <v>0</v>
      </c>
      <c r="J67" s="479">
        <f t="shared" si="3"/>
        <v>0</v>
      </c>
      <c r="K67" s="479">
        <f t="shared" si="0"/>
        <v>0</v>
      </c>
      <c r="L67" s="480">
        <v>999975</v>
      </c>
      <c r="M67" s="479">
        <v>999975</v>
      </c>
      <c r="N67" s="479">
        <f t="shared" si="4"/>
        <v>0</v>
      </c>
      <c r="O67" s="479">
        <f t="shared" si="5"/>
        <v>0</v>
      </c>
      <c r="P67" s="479">
        <f t="shared" si="1"/>
        <v>0</v>
      </c>
      <c r="Q67" s="209"/>
    </row>
    <row r="68" spans="1:17" ht="18" customHeight="1">
      <c r="A68" s="384"/>
      <c r="B68" s="530" t="s">
        <v>41</v>
      </c>
      <c r="C68" s="504"/>
      <c r="D68" s="538"/>
      <c r="E68" s="493"/>
      <c r="F68" s="504"/>
      <c r="G68" s="513"/>
      <c r="H68" s="514"/>
      <c r="I68" s="514"/>
      <c r="J68" s="514"/>
      <c r="K68" s="515"/>
      <c r="L68" s="513"/>
      <c r="M68" s="514"/>
      <c r="N68" s="514"/>
      <c r="O68" s="514"/>
      <c r="P68" s="515"/>
      <c r="Q68" s="209"/>
    </row>
    <row r="69" spans="1:17" ht="18" customHeight="1">
      <c r="A69" s="384">
        <v>44</v>
      </c>
      <c r="B69" s="529" t="s">
        <v>390</v>
      </c>
      <c r="C69" s="504">
        <v>4864961</v>
      </c>
      <c r="D69" s="537" t="s">
        <v>14</v>
      </c>
      <c r="E69" s="493" t="s">
        <v>368</v>
      </c>
      <c r="F69" s="504">
        <v>1000</v>
      </c>
      <c r="G69" s="516">
        <v>991396</v>
      </c>
      <c r="H69" s="517">
        <v>991944</v>
      </c>
      <c r="I69" s="514">
        <f>G69-H69</f>
        <v>-548</v>
      </c>
      <c r="J69" s="514">
        <f>$F69*I69</f>
        <v>-548000</v>
      </c>
      <c r="K69" s="515">
        <f>J69/1000000</f>
        <v>-0.548</v>
      </c>
      <c r="L69" s="516">
        <v>994247</v>
      </c>
      <c r="M69" s="517">
        <v>994653</v>
      </c>
      <c r="N69" s="514">
        <f>L69-M69</f>
        <v>-406</v>
      </c>
      <c r="O69" s="514">
        <f>$F69*N69</f>
        <v>-406000</v>
      </c>
      <c r="P69" s="515">
        <f>O69/1000000</f>
        <v>-0.406</v>
      </c>
      <c r="Q69" s="209"/>
    </row>
    <row r="70" spans="1:17" ht="18" customHeight="1" thickBot="1">
      <c r="A70" s="132"/>
      <c r="B70" s="363"/>
      <c r="C70" s="271"/>
      <c r="D70" s="360"/>
      <c r="E70" s="360"/>
      <c r="F70" s="471"/>
      <c r="G70" s="491"/>
      <c r="H70" s="488"/>
      <c r="I70" s="489"/>
      <c r="J70" s="489"/>
      <c r="K70" s="489"/>
      <c r="L70" s="492"/>
      <c r="M70" s="489"/>
      <c r="N70" s="489"/>
      <c r="O70" s="489"/>
      <c r="P70" s="489"/>
      <c r="Q70" s="210"/>
    </row>
    <row r="71" spans="3:16" ht="17.25" thickTop="1">
      <c r="C71" s="102"/>
      <c r="D71" s="102"/>
      <c r="E71" s="102"/>
      <c r="F71" s="472"/>
      <c r="L71" s="19"/>
      <c r="M71" s="19"/>
      <c r="N71" s="19"/>
      <c r="O71" s="19"/>
      <c r="P71" s="19"/>
    </row>
    <row r="72" spans="1:16" ht="20.25">
      <c r="A72" s="262" t="s">
        <v>334</v>
      </c>
      <c r="C72" s="69"/>
      <c r="D72" s="102"/>
      <c r="E72" s="102"/>
      <c r="F72" s="472"/>
      <c r="K72" s="270">
        <f>SUM(K8:K70)-K17</f>
        <v>0.90599999</v>
      </c>
      <c r="L72" s="103"/>
      <c r="M72" s="103"/>
      <c r="N72" s="103"/>
      <c r="O72" s="103"/>
      <c r="P72" s="270">
        <f>SUM(P8:P70)-P17</f>
        <v>29.41849902</v>
      </c>
    </row>
    <row r="73" spans="3:16" ht="16.5">
      <c r="C73" s="102"/>
      <c r="D73" s="102"/>
      <c r="E73" s="102"/>
      <c r="F73" s="472"/>
      <c r="L73" s="19"/>
      <c r="M73" s="19"/>
      <c r="N73" s="19"/>
      <c r="O73" s="19"/>
      <c r="P73" s="19"/>
    </row>
    <row r="74" spans="3:16" ht="16.5">
      <c r="C74" s="102"/>
      <c r="D74" s="102"/>
      <c r="E74" s="102"/>
      <c r="F74" s="472"/>
      <c r="L74" s="19"/>
      <c r="M74" s="19"/>
      <c r="N74" s="19"/>
      <c r="O74" s="19"/>
      <c r="P74" s="19"/>
    </row>
    <row r="75" spans="1:17" ht="24" thickBot="1">
      <c r="A75" s="608" t="s">
        <v>209</v>
      </c>
      <c r="C75" s="102"/>
      <c r="D75" s="102"/>
      <c r="E75" s="102"/>
      <c r="F75" s="472"/>
      <c r="G75" s="21"/>
      <c r="H75" s="21"/>
      <c r="I75" s="58" t="s">
        <v>8</v>
      </c>
      <c r="J75" s="21"/>
      <c r="K75" s="21"/>
      <c r="L75" s="23"/>
      <c r="M75" s="23"/>
      <c r="N75" s="58" t="s">
        <v>7</v>
      </c>
      <c r="O75" s="23"/>
      <c r="P75" s="23"/>
      <c r="Q75" s="622" t="str">
        <f>NDPL!$Q$1</f>
        <v>JULY 2010</v>
      </c>
    </row>
    <row r="76" spans="1:17" ht="39.75" thickBot="1" thickTop="1">
      <c r="A76" s="43" t="s">
        <v>9</v>
      </c>
      <c r="B76" s="40" t="s">
        <v>10</v>
      </c>
      <c r="C76" s="41" t="s">
        <v>1</v>
      </c>
      <c r="D76" s="41" t="s">
        <v>2</v>
      </c>
      <c r="E76" s="41" t="s">
        <v>3</v>
      </c>
      <c r="F76" s="473" t="s">
        <v>11</v>
      </c>
      <c r="G76" s="43" t="str">
        <f>NDPL!G5</f>
        <v>FINAL READING 01/08/10</v>
      </c>
      <c r="H76" s="41" t="str">
        <f>NDPL!H5</f>
        <v>INTIAL READING 01/07/10</v>
      </c>
      <c r="I76" s="41" t="s">
        <v>4</v>
      </c>
      <c r="J76" s="41" t="s">
        <v>5</v>
      </c>
      <c r="K76" s="41" t="s">
        <v>6</v>
      </c>
      <c r="L76" s="43" t="str">
        <f>NDPL!G5</f>
        <v>FINAL READING 01/08/10</v>
      </c>
      <c r="M76" s="41" t="str">
        <f>NDPL!H5</f>
        <v>INTIAL READING 01/07/10</v>
      </c>
      <c r="N76" s="41" t="s">
        <v>4</v>
      </c>
      <c r="O76" s="41" t="s">
        <v>5</v>
      </c>
      <c r="P76" s="41" t="s">
        <v>6</v>
      </c>
      <c r="Q76" s="42" t="s">
        <v>330</v>
      </c>
    </row>
    <row r="77" spans="3:16" ht="18" thickBot="1" thickTop="1">
      <c r="C77" s="102"/>
      <c r="D77" s="102"/>
      <c r="E77" s="102"/>
      <c r="F77" s="472"/>
      <c r="L77" s="19"/>
      <c r="M77" s="19"/>
      <c r="N77" s="19"/>
      <c r="O77" s="19"/>
      <c r="P77" s="19"/>
    </row>
    <row r="78" spans="1:17" ht="18" customHeight="1" thickTop="1">
      <c r="A78" s="548"/>
      <c r="B78" s="549" t="s">
        <v>190</v>
      </c>
      <c r="C78" s="484"/>
      <c r="D78" s="128"/>
      <c r="E78" s="128"/>
      <c r="F78" s="474"/>
      <c r="G78" s="65"/>
      <c r="H78" s="27"/>
      <c r="I78" s="27"/>
      <c r="J78" s="27"/>
      <c r="K78" s="37"/>
      <c r="L78" s="117"/>
      <c r="M78" s="28"/>
      <c r="N78" s="28"/>
      <c r="O78" s="28"/>
      <c r="P78" s="29"/>
      <c r="Q78" s="208"/>
    </row>
    <row r="79" spans="1:17" ht="18" customHeight="1">
      <c r="A79" s="483">
        <v>1</v>
      </c>
      <c r="B79" s="550" t="s">
        <v>191</v>
      </c>
      <c r="C79" s="504">
        <v>4865143</v>
      </c>
      <c r="D79" s="170" t="s">
        <v>14</v>
      </c>
      <c r="E79" s="131" t="s">
        <v>368</v>
      </c>
      <c r="F79" s="467">
        <v>100</v>
      </c>
      <c r="G79" s="465">
        <v>996201</v>
      </c>
      <c r="H79" s="446">
        <v>996202</v>
      </c>
      <c r="I79" s="446">
        <f>G79-H79</f>
        <v>-1</v>
      </c>
      <c r="J79" s="446">
        <f>$F79*I79</f>
        <v>-100</v>
      </c>
      <c r="K79" s="446">
        <f aca="true" t="shared" si="6" ref="K79:K126">J79/1000000</f>
        <v>-0.0001</v>
      </c>
      <c r="L79" s="392">
        <v>868202</v>
      </c>
      <c r="M79" s="446">
        <v>869703</v>
      </c>
      <c r="N79" s="446">
        <f>L79-M79</f>
        <v>-1501</v>
      </c>
      <c r="O79" s="446">
        <f>$F79*N79</f>
        <v>-150100</v>
      </c>
      <c r="P79" s="446">
        <f aca="true" t="shared" si="7" ref="P79:P126">O79/1000000</f>
        <v>-0.1501</v>
      </c>
      <c r="Q79" s="466"/>
    </row>
    <row r="80" spans="1:17" ht="18" customHeight="1">
      <c r="A80" s="483"/>
      <c r="B80" s="551" t="s">
        <v>48</v>
      </c>
      <c r="C80" s="504"/>
      <c r="D80" s="170"/>
      <c r="E80" s="170"/>
      <c r="F80" s="467"/>
      <c r="G80" s="465"/>
      <c r="H80" s="446"/>
      <c r="I80" s="446"/>
      <c r="J80" s="446"/>
      <c r="K80" s="446"/>
      <c r="L80" s="392"/>
      <c r="M80" s="446"/>
      <c r="N80" s="446"/>
      <c r="O80" s="446"/>
      <c r="P80" s="446"/>
      <c r="Q80" s="466"/>
    </row>
    <row r="81" spans="1:17" ht="18" customHeight="1">
      <c r="A81" s="483"/>
      <c r="B81" s="551" t="s">
        <v>127</v>
      </c>
      <c r="C81" s="504"/>
      <c r="D81" s="170"/>
      <c r="E81" s="170"/>
      <c r="F81" s="467"/>
      <c r="G81" s="465"/>
      <c r="H81" s="446"/>
      <c r="I81" s="446"/>
      <c r="J81" s="446"/>
      <c r="K81" s="446"/>
      <c r="L81" s="392"/>
      <c r="M81" s="446"/>
      <c r="N81" s="446"/>
      <c r="O81" s="446"/>
      <c r="P81" s="446"/>
      <c r="Q81" s="466"/>
    </row>
    <row r="82" spans="1:17" ht="18" customHeight="1">
      <c r="A82" s="483">
        <v>2</v>
      </c>
      <c r="B82" s="550" t="s">
        <v>128</v>
      </c>
      <c r="C82" s="504">
        <v>4865134</v>
      </c>
      <c r="D82" s="170" t="s">
        <v>14</v>
      </c>
      <c r="E82" s="131" t="s">
        <v>368</v>
      </c>
      <c r="F82" s="467">
        <v>-100</v>
      </c>
      <c r="G82" s="465">
        <v>56949</v>
      </c>
      <c r="H82" s="446">
        <v>55239</v>
      </c>
      <c r="I82" s="446">
        <f aca="true" t="shared" si="8" ref="I82:I126">G82-H82</f>
        <v>1710</v>
      </c>
      <c r="J82" s="446">
        <f aca="true" t="shared" si="9" ref="J82:J126">$F82*I82</f>
        <v>-171000</v>
      </c>
      <c r="K82" s="446">
        <f t="shared" si="6"/>
        <v>-0.171</v>
      </c>
      <c r="L82" s="384">
        <v>1640</v>
      </c>
      <c r="M82" s="446">
        <v>1626</v>
      </c>
      <c r="N82" s="446">
        <f aca="true" t="shared" si="10" ref="N82:N126">L82-M82</f>
        <v>14</v>
      </c>
      <c r="O82" s="446">
        <f aca="true" t="shared" si="11" ref="O82:O126">$F82*N82</f>
        <v>-1400</v>
      </c>
      <c r="P82" s="446">
        <f t="shared" si="7"/>
        <v>-0.0014</v>
      </c>
      <c r="Q82" s="466"/>
    </row>
    <row r="83" spans="1:17" ht="18" customHeight="1">
      <c r="A83" s="483">
        <v>3</v>
      </c>
      <c r="B83" s="481" t="s">
        <v>129</v>
      </c>
      <c r="C83" s="504">
        <v>4865135</v>
      </c>
      <c r="D83" s="118" t="s">
        <v>14</v>
      </c>
      <c r="E83" s="131" t="s">
        <v>368</v>
      </c>
      <c r="F83" s="467">
        <v>-100</v>
      </c>
      <c r="G83" s="465">
        <v>17416</v>
      </c>
      <c r="H83" s="446">
        <v>5242</v>
      </c>
      <c r="I83" s="446">
        <f t="shared" si="8"/>
        <v>12174</v>
      </c>
      <c r="J83" s="446">
        <f t="shared" si="9"/>
        <v>-1217400</v>
      </c>
      <c r="K83" s="446">
        <f t="shared" si="6"/>
        <v>-1.2174</v>
      </c>
      <c r="L83" s="392">
        <v>999416</v>
      </c>
      <c r="M83" s="446">
        <v>999411</v>
      </c>
      <c r="N83" s="446">
        <f t="shared" si="10"/>
        <v>5</v>
      </c>
      <c r="O83" s="446">
        <f t="shared" si="11"/>
        <v>-500</v>
      </c>
      <c r="P83" s="446">
        <f t="shared" si="7"/>
        <v>-0.0005</v>
      </c>
      <c r="Q83" s="466"/>
    </row>
    <row r="84" spans="1:17" ht="18" customHeight="1">
      <c r="A84" s="483">
        <v>4</v>
      </c>
      <c r="B84" s="550" t="s">
        <v>192</v>
      </c>
      <c r="C84" s="504">
        <v>4864804</v>
      </c>
      <c r="D84" s="170" t="s">
        <v>14</v>
      </c>
      <c r="E84" s="131" t="s">
        <v>368</v>
      </c>
      <c r="F84" s="467">
        <v>-100</v>
      </c>
      <c r="G84" s="465">
        <v>271</v>
      </c>
      <c r="H84" s="420">
        <v>271</v>
      </c>
      <c r="I84" s="446">
        <f t="shared" si="8"/>
        <v>0</v>
      </c>
      <c r="J84" s="446">
        <f t="shared" si="9"/>
        <v>0</v>
      </c>
      <c r="K84" s="446">
        <f t="shared" si="6"/>
        <v>0</v>
      </c>
      <c r="L84" s="392">
        <v>999997</v>
      </c>
      <c r="M84" s="420">
        <v>999997</v>
      </c>
      <c r="N84" s="446">
        <f t="shared" si="10"/>
        <v>0</v>
      </c>
      <c r="O84" s="446">
        <f t="shared" si="11"/>
        <v>0</v>
      </c>
      <c r="P84" s="446">
        <f t="shared" si="7"/>
        <v>0</v>
      </c>
      <c r="Q84" s="466"/>
    </row>
    <row r="85" spans="1:17" ht="18" customHeight="1">
      <c r="A85" s="483">
        <v>5</v>
      </c>
      <c r="B85" s="550" t="s">
        <v>193</v>
      </c>
      <c r="C85" s="504">
        <v>4865163</v>
      </c>
      <c r="D85" s="170" t="s">
        <v>14</v>
      </c>
      <c r="E85" s="131" t="s">
        <v>368</v>
      </c>
      <c r="F85" s="467">
        <v>-100</v>
      </c>
      <c r="G85" s="465">
        <v>513</v>
      </c>
      <c r="H85" s="420">
        <v>79</v>
      </c>
      <c r="I85" s="446">
        <f t="shared" si="8"/>
        <v>434</v>
      </c>
      <c r="J85" s="446">
        <f t="shared" si="9"/>
        <v>-43400</v>
      </c>
      <c r="K85" s="446">
        <f t="shared" si="6"/>
        <v>-0.0434</v>
      </c>
      <c r="L85" s="384">
        <v>999997</v>
      </c>
      <c r="M85" s="420">
        <v>999997</v>
      </c>
      <c r="N85" s="446">
        <f t="shared" si="10"/>
        <v>0</v>
      </c>
      <c r="O85" s="446">
        <f t="shared" si="11"/>
        <v>0</v>
      </c>
      <c r="P85" s="446">
        <f t="shared" si="7"/>
        <v>0</v>
      </c>
      <c r="Q85" s="466"/>
    </row>
    <row r="86" spans="1:17" ht="18" customHeight="1">
      <c r="A86" s="483"/>
      <c r="B86" s="552" t="s">
        <v>194</v>
      </c>
      <c r="C86" s="504"/>
      <c r="D86" s="118"/>
      <c r="E86" s="118"/>
      <c r="F86" s="467"/>
      <c r="G86" s="465"/>
      <c r="H86" s="446"/>
      <c r="I86" s="446"/>
      <c r="J86" s="446"/>
      <c r="K86" s="446"/>
      <c r="L86" s="392"/>
      <c r="M86" s="446"/>
      <c r="N86" s="446"/>
      <c r="O86" s="446"/>
      <c r="P86" s="446"/>
      <c r="Q86" s="466"/>
    </row>
    <row r="87" spans="1:17" ht="18" customHeight="1">
      <c r="A87" s="483"/>
      <c r="B87" s="552" t="s">
        <v>117</v>
      </c>
      <c r="C87" s="504"/>
      <c r="D87" s="118"/>
      <c r="E87" s="118"/>
      <c r="F87" s="467"/>
      <c r="G87" s="465"/>
      <c r="H87" s="446"/>
      <c r="I87" s="446"/>
      <c r="J87" s="446"/>
      <c r="K87" s="446"/>
      <c r="L87" s="392"/>
      <c r="M87" s="446"/>
      <c r="N87" s="446"/>
      <c r="O87" s="446"/>
      <c r="P87" s="446"/>
      <c r="Q87" s="466"/>
    </row>
    <row r="88" spans="1:17" ht="18" customHeight="1">
      <c r="A88" s="483">
        <v>6</v>
      </c>
      <c r="B88" s="550" t="s">
        <v>195</v>
      </c>
      <c r="C88" s="504">
        <v>4865140</v>
      </c>
      <c r="D88" s="170" t="s">
        <v>14</v>
      </c>
      <c r="E88" s="131" t="s">
        <v>368</v>
      </c>
      <c r="F88" s="467">
        <v>-100</v>
      </c>
      <c r="G88" s="465">
        <v>637555</v>
      </c>
      <c r="H88" s="420">
        <v>619984</v>
      </c>
      <c r="I88" s="446">
        <f t="shared" si="8"/>
        <v>17571</v>
      </c>
      <c r="J88" s="446">
        <f t="shared" si="9"/>
        <v>-1757100</v>
      </c>
      <c r="K88" s="446">
        <f t="shared" si="6"/>
        <v>-1.7571</v>
      </c>
      <c r="L88" s="392">
        <v>42996</v>
      </c>
      <c r="M88" s="420">
        <v>42745</v>
      </c>
      <c r="N88" s="446">
        <f t="shared" si="10"/>
        <v>251</v>
      </c>
      <c r="O88" s="446">
        <f t="shared" si="11"/>
        <v>-25100</v>
      </c>
      <c r="P88" s="446">
        <f t="shared" si="7"/>
        <v>-0.0251</v>
      </c>
      <c r="Q88" s="466"/>
    </row>
    <row r="89" spans="1:17" ht="18" customHeight="1">
      <c r="A89" s="483">
        <v>7</v>
      </c>
      <c r="B89" s="550" t="s">
        <v>196</v>
      </c>
      <c r="C89" s="504">
        <v>4864852</v>
      </c>
      <c r="D89" s="170" t="s">
        <v>14</v>
      </c>
      <c r="E89" s="131" t="s">
        <v>368</v>
      </c>
      <c r="F89" s="467">
        <v>-1000</v>
      </c>
      <c r="G89" s="465">
        <v>252</v>
      </c>
      <c r="H89" s="420">
        <v>279</v>
      </c>
      <c r="I89" s="446">
        <f t="shared" si="8"/>
        <v>-27</v>
      </c>
      <c r="J89" s="446">
        <f t="shared" si="9"/>
        <v>27000</v>
      </c>
      <c r="K89" s="446">
        <f t="shared" si="6"/>
        <v>0.027</v>
      </c>
      <c r="L89" s="384">
        <v>558</v>
      </c>
      <c r="M89" s="420">
        <v>519</v>
      </c>
      <c r="N89" s="446">
        <f t="shared" si="10"/>
        <v>39</v>
      </c>
      <c r="O89" s="446">
        <f t="shared" si="11"/>
        <v>-39000</v>
      </c>
      <c r="P89" s="446">
        <f t="shared" si="7"/>
        <v>-0.039</v>
      </c>
      <c r="Q89" s="466"/>
    </row>
    <row r="90" spans="1:17" ht="18" customHeight="1">
      <c r="A90" s="483">
        <v>8</v>
      </c>
      <c r="B90" s="550" t="s">
        <v>197</v>
      </c>
      <c r="C90" s="504">
        <v>4865142</v>
      </c>
      <c r="D90" s="170" t="s">
        <v>14</v>
      </c>
      <c r="E90" s="131" t="s">
        <v>368</v>
      </c>
      <c r="F90" s="467">
        <v>-100</v>
      </c>
      <c r="G90" s="465">
        <v>598080</v>
      </c>
      <c r="H90" s="420">
        <v>577240</v>
      </c>
      <c r="I90" s="446">
        <f t="shared" si="8"/>
        <v>20840</v>
      </c>
      <c r="J90" s="446">
        <f t="shared" si="9"/>
        <v>-2084000</v>
      </c>
      <c r="K90" s="446">
        <f t="shared" si="6"/>
        <v>-2.084</v>
      </c>
      <c r="L90" s="392">
        <v>37993</v>
      </c>
      <c r="M90" s="420">
        <v>37683</v>
      </c>
      <c r="N90" s="446">
        <f t="shared" si="10"/>
        <v>310</v>
      </c>
      <c r="O90" s="446">
        <f t="shared" si="11"/>
        <v>-31000</v>
      </c>
      <c r="P90" s="446">
        <f t="shared" si="7"/>
        <v>-0.031</v>
      </c>
      <c r="Q90" s="466"/>
    </row>
    <row r="91" spans="1:17" ht="18" customHeight="1">
      <c r="A91" s="483"/>
      <c r="B91" s="551" t="s">
        <v>117</v>
      </c>
      <c r="C91" s="504"/>
      <c r="D91" s="170"/>
      <c r="E91" s="170"/>
      <c r="F91" s="467"/>
      <c r="G91" s="465"/>
      <c r="H91" s="446"/>
      <c r="I91" s="446"/>
      <c r="J91" s="446"/>
      <c r="K91" s="446"/>
      <c r="L91" s="392"/>
      <c r="M91" s="446"/>
      <c r="N91" s="446"/>
      <c r="O91" s="446"/>
      <c r="P91" s="446"/>
      <c r="Q91" s="466"/>
    </row>
    <row r="92" spans="1:17" ht="18" customHeight="1">
      <c r="A92" s="483">
        <v>9</v>
      </c>
      <c r="B92" s="550" t="s">
        <v>198</v>
      </c>
      <c r="C92" s="504">
        <v>4865093</v>
      </c>
      <c r="D92" s="170" t="s">
        <v>14</v>
      </c>
      <c r="E92" s="131" t="s">
        <v>368</v>
      </c>
      <c r="F92" s="467">
        <v>-100</v>
      </c>
      <c r="G92" s="465">
        <v>3458</v>
      </c>
      <c r="H92" s="420">
        <v>3426</v>
      </c>
      <c r="I92" s="446">
        <f t="shared" si="8"/>
        <v>32</v>
      </c>
      <c r="J92" s="446">
        <f t="shared" si="9"/>
        <v>-3200</v>
      </c>
      <c r="K92" s="446">
        <f t="shared" si="6"/>
        <v>-0.0032</v>
      </c>
      <c r="L92" s="392">
        <v>46729</v>
      </c>
      <c r="M92" s="420">
        <v>45331</v>
      </c>
      <c r="N92" s="446">
        <f t="shared" si="10"/>
        <v>1398</v>
      </c>
      <c r="O92" s="446">
        <f t="shared" si="11"/>
        <v>-139800</v>
      </c>
      <c r="P92" s="446">
        <f t="shared" si="7"/>
        <v>-0.1398</v>
      </c>
      <c r="Q92" s="466"/>
    </row>
    <row r="93" spans="1:17" ht="18" customHeight="1">
      <c r="A93" s="483">
        <v>10</v>
      </c>
      <c r="B93" s="550" t="s">
        <v>199</v>
      </c>
      <c r="C93" s="504">
        <v>4865094</v>
      </c>
      <c r="D93" s="170" t="s">
        <v>14</v>
      </c>
      <c r="E93" s="131" t="s">
        <v>368</v>
      </c>
      <c r="F93" s="467">
        <v>-100</v>
      </c>
      <c r="G93" s="465">
        <v>6658</v>
      </c>
      <c r="H93" s="420">
        <v>6609</v>
      </c>
      <c r="I93" s="446">
        <f t="shared" si="8"/>
        <v>49</v>
      </c>
      <c r="J93" s="446">
        <f t="shared" si="9"/>
        <v>-4900</v>
      </c>
      <c r="K93" s="446">
        <f t="shared" si="6"/>
        <v>-0.0049</v>
      </c>
      <c r="L93" s="384">
        <v>44519</v>
      </c>
      <c r="M93" s="420">
        <v>42638</v>
      </c>
      <c r="N93" s="446">
        <f t="shared" si="10"/>
        <v>1881</v>
      </c>
      <c r="O93" s="446">
        <f t="shared" si="11"/>
        <v>-188100</v>
      </c>
      <c r="P93" s="446">
        <f t="shared" si="7"/>
        <v>-0.1881</v>
      </c>
      <c r="Q93" s="466"/>
    </row>
    <row r="94" spans="1:17" ht="18" customHeight="1">
      <c r="A94" s="483">
        <v>11</v>
      </c>
      <c r="B94" s="550" t="s">
        <v>200</v>
      </c>
      <c r="C94" s="504">
        <v>4865144</v>
      </c>
      <c r="D94" s="170" t="s">
        <v>14</v>
      </c>
      <c r="E94" s="131" t="s">
        <v>368</v>
      </c>
      <c r="F94" s="467">
        <v>-100</v>
      </c>
      <c r="G94" s="465">
        <v>28007</v>
      </c>
      <c r="H94" s="420">
        <v>27977</v>
      </c>
      <c r="I94" s="446">
        <f t="shared" si="8"/>
        <v>30</v>
      </c>
      <c r="J94" s="446">
        <f t="shared" si="9"/>
        <v>-3000</v>
      </c>
      <c r="K94" s="446">
        <f t="shared" si="6"/>
        <v>-0.003</v>
      </c>
      <c r="L94" s="392">
        <v>96598</v>
      </c>
      <c r="M94" s="420">
        <v>90600</v>
      </c>
      <c r="N94" s="446">
        <f t="shared" si="10"/>
        <v>5998</v>
      </c>
      <c r="O94" s="446">
        <f t="shared" si="11"/>
        <v>-599800</v>
      </c>
      <c r="P94" s="446">
        <f t="shared" si="7"/>
        <v>-0.5998</v>
      </c>
      <c r="Q94" s="466"/>
    </row>
    <row r="95" spans="1:17" ht="18" customHeight="1">
      <c r="A95" s="483"/>
      <c r="B95" s="552" t="s">
        <v>194</v>
      </c>
      <c r="C95" s="504"/>
      <c r="D95" s="118"/>
      <c r="E95" s="118"/>
      <c r="F95" s="467"/>
      <c r="G95" s="465"/>
      <c r="H95" s="446"/>
      <c r="I95" s="446"/>
      <c r="J95" s="446"/>
      <c r="K95" s="446"/>
      <c r="L95" s="392"/>
      <c r="M95" s="446"/>
      <c r="N95" s="446"/>
      <c r="O95" s="446"/>
      <c r="P95" s="446"/>
      <c r="Q95" s="466"/>
    </row>
    <row r="96" spans="1:17" ht="18" customHeight="1">
      <c r="A96" s="483"/>
      <c r="B96" s="551" t="s">
        <v>201</v>
      </c>
      <c r="C96" s="504"/>
      <c r="D96" s="170"/>
      <c r="E96" s="170"/>
      <c r="F96" s="467"/>
      <c r="G96" s="465"/>
      <c r="H96" s="446"/>
      <c r="I96" s="446"/>
      <c r="J96" s="446"/>
      <c r="K96" s="446"/>
      <c r="L96" s="392"/>
      <c r="M96" s="446"/>
      <c r="N96" s="446"/>
      <c r="O96" s="446"/>
      <c r="P96" s="446"/>
      <c r="Q96" s="466"/>
    </row>
    <row r="97" spans="1:17" ht="18" customHeight="1">
      <c r="A97" s="483">
        <v>12</v>
      </c>
      <c r="B97" s="550" t="s">
        <v>202</v>
      </c>
      <c r="C97" s="504">
        <v>4865132</v>
      </c>
      <c r="D97" s="170" t="s">
        <v>14</v>
      </c>
      <c r="E97" s="131" t="s">
        <v>368</v>
      </c>
      <c r="F97" s="467">
        <v>-100</v>
      </c>
      <c r="G97" s="465">
        <v>4400</v>
      </c>
      <c r="H97" s="420">
        <v>3281</v>
      </c>
      <c r="I97" s="446">
        <f t="shared" si="8"/>
        <v>1119</v>
      </c>
      <c r="J97" s="446">
        <f t="shared" si="9"/>
        <v>-111900</v>
      </c>
      <c r="K97" s="446">
        <f t="shared" si="6"/>
        <v>-0.1119</v>
      </c>
      <c r="L97" s="392">
        <v>605406</v>
      </c>
      <c r="M97" s="420">
        <v>598169</v>
      </c>
      <c r="N97" s="446">
        <f t="shared" si="10"/>
        <v>7237</v>
      </c>
      <c r="O97" s="446">
        <f t="shared" si="11"/>
        <v>-723700</v>
      </c>
      <c r="P97" s="446">
        <f t="shared" si="7"/>
        <v>-0.7237</v>
      </c>
      <c r="Q97" s="466"/>
    </row>
    <row r="98" spans="1:17" ht="18" customHeight="1">
      <c r="A98" s="483">
        <v>13</v>
      </c>
      <c r="B98" s="481" t="s">
        <v>203</v>
      </c>
      <c r="C98" s="504">
        <v>4864803</v>
      </c>
      <c r="D98" s="118" t="s">
        <v>14</v>
      </c>
      <c r="E98" s="131" t="s">
        <v>368</v>
      </c>
      <c r="F98" s="467">
        <v>-100</v>
      </c>
      <c r="G98" s="465">
        <v>64587</v>
      </c>
      <c r="H98" s="420">
        <v>64446</v>
      </c>
      <c r="I98" s="420">
        <f t="shared" si="8"/>
        <v>141</v>
      </c>
      <c r="J98" s="420">
        <f t="shared" si="9"/>
        <v>-14100</v>
      </c>
      <c r="K98" s="420">
        <f t="shared" si="6"/>
        <v>-0.0141</v>
      </c>
      <c r="L98" s="384">
        <v>134826</v>
      </c>
      <c r="M98" s="420">
        <v>122397</v>
      </c>
      <c r="N98" s="446">
        <f t="shared" si="10"/>
        <v>12429</v>
      </c>
      <c r="O98" s="446">
        <f t="shared" si="11"/>
        <v>-1242900</v>
      </c>
      <c r="P98" s="446">
        <f t="shared" si="7"/>
        <v>-1.2429</v>
      </c>
      <c r="Q98" s="466"/>
    </row>
    <row r="99" spans="1:17" ht="18" customHeight="1">
      <c r="A99" s="483"/>
      <c r="B99" s="550" t="s">
        <v>204</v>
      </c>
      <c r="C99" s="504"/>
      <c r="D99" s="170"/>
      <c r="E99" s="170"/>
      <c r="F99" s="467"/>
      <c r="G99" s="465"/>
      <c r="H99" s="446"/>
      <c r="I99" s="446"/>
      <c r="J99" s="446"/>
      <c r="K99" s="446"/>
      <c r="L99" s="392"/>
      <c r="M99" s="446"/>
      <c r="N99" s="446"/>
      <c r="O99" s="446"/>
      <c r="P99" s="446"/>
      <c r="Q99" s="466"/>
    </row>
    <row r="100" spans="1:17" ht="18" customHeight="1">
      <c r="A100" s="483">
        <v>14</v>
      </c>
      <c r="B100" s="481" t="s">
        <v>205</v>
      </c>
      <c r="C100" s="504">
        <v>4865133</v>
      </c>
      <c r="D100" s="118" t="s">
        <v>14</v>
      </c>
      <c r="E100" s="131" t="s">
        <v>368</v>
      </c>
      <c r="F100" s="467">
        <v>100</v>
      </c>
      <c r="G100" s="465">
        <v>145866</v>
      </c>
      <c r="H100" s="446">
        <v>145880</v>
      </c>
      <c r="I100" s="446">
        <f t="shared" si="8"/>
        <v>-14</v>
      </c>
      <c r="J100" s="446">
        <f t="shared" si="9"/>
        <v>-1400</v>
      </c>
      <c r="K100" s="446">
        <f t="shared" si="6"/>
        <v>-0.0014</v>
      </c>
      <c r="L100" s="392">
        <v>24342</v>
      </c>
      <c r="M100" s="446">
        <v>24436</v>
      </c>
      <c r="N100" s="446">
        <f t="shared" si="10"/>
        <v>-94</v>
      </c>
      <c r="O100" s="446">
        <f t="shared" si="11"/>
        <v>-9400</v>
      </c>
      <c r="P100" s="446">
        <f t="shared" si="7"/>
        <v>-0.0094</v>
      </c>
      <c r="Q100" s="466"/>
    </row>
    <row r="101" spans="1:17" ht="18" customHeight="1">
      <c r="A101" s="483"/>
      <c r="B101" s="552" t="s">
        <v>206</v>
      </c>
      <c r="C101" s="504"/>
      <c r="D101" s="118"/>
      <c r="E101" s="170"/>
      <c r="F101" s="467"/>
      <c r="G101" s="465"/>
      <c r="H101" s="446"/>
      <c r="I101" s="446"/>
      <c r="J101" s="446"/>
      <c r="K101" s="446"/>
      <c r="L101" s="392"/>
      <c r="M101" s="446"/>
      <c r="N101" s="446"/>
      <c r="O101" s="446"/>
      <c r="P101" s="446"/>
      <c r="Q101" s="466"/>
    </row>
    <row r="102" spans="1:17" ht="18" customHeight="1">
      <c r="A102" s="483">
        <v>15</v>
      </c>
      <c r="B102" s="481" t="s">
        <v>190</v>
      </c>
      <c r="C102" s="504">
        <v>4865076</v>
      </c>
      <c r="D102" s="118" t="s">
        <v>14</v>
      </c>
      <c r="E102" s="131" t="s">
        <v>368</v>
      </c>
      <c r="F102" s="467">
        <v>-100</v>
      </c>
      <c r="G102" s="465">
        <v>739</v>
      </c>
      <c r="H102" s="420">
        <v>729</v>
      </c>
      <c r="I102" s="446">
        <f t="shared" si="8"/>
        <v>10</v>
      </c>
      <c r="J102" s="446">
        <f t="shared" si="9"/>
        <v>-1000</v>
      </c>
      <c r="K102" s="446">
        <f t="shared" si="6"/>
        <v>-0.001</v>
      </c>
      <c r="L102" s="392">
        <v>10651</v>
      </c>
      <c r="M102" s="420">
        <v>10571</v>
      </c>
      <c r="N102" s="446">
        <f t="shared" si="10"/>
        <v>80</v>
      </c>
      <c r="O102" s="446">
        <f t="shared" si="11"/>
        <v>-8000</v>
      </c>
      <c r="P102" s="446">
        <f t="shared" si="7"/>
        <v>-0.008</v>
      </c>
      <c r="Q102" s="466"/>
    </row>
    <row r="103" spans="1:17" ht="18" customHeight="1">
      <c r="A103" s="483">
        <v>16</v>
      </c>
      <c r="B103" s="550" t="s">
        <v>207</v>
      </c>
      <c r="C103" s="504">
        <v>4865077</v>
      </c>
      <c r="D103" s="170" t="s">
        <v>14</v>
      </c>
      <c r="E103" s="131" t="s">
        <v>368</v>
      </c>
      <c r="F103" s="467">
        <v>-100</v>
      </c>
      <c r="G103" s="465"/>
      <c r="H103" s="420"/>
      <c r="I103" s="446">
        <f t="shared" si="8"/>
        <v>0</v>
      </c>
      <c r="J103" s="446">
        <f t="shared" si="9"/>
        <v>0</v>
      </c>
      <c r="K103" s="446">
        <f t="shared" si="6"/>
        <v>0</v>
      </c>
      <c r="L103" s="384"/>
      <c r="M103" s="420"/>
      <c r="N103" s="446">
        <f t="shared" si="10"/>
        <v>0</v>
      </c>
      <c r="O103" s="446">
        <f t="shared" si="11"/>
        <v>0</v>
      </c>
      <c r="P103" s="446">
        <f t="shared" si="7"/>
        <v>0</v>
      </c>
      <c r="Q103" s="466"/>
    </row>
    <row r="104" spans="1:17" ht="18" customHeight="1">
      <c r="A104" s="511"/>
      <c r="B104" s="551" t="s">
        <v>56</v>
      </c>
      <c r="C104" s="472"/>
      <c r="D104" s="102"/>
      <c r="E104" s="102"/>
      <c r="F104" s="467"/>
      <c r="G104" s="465"/>
      <c r="H104" s="446"/>
      <c r="I104" s="446"/>
      <c r="J104" s="446"/>
      <c r="K104" s="446"/>
      <c r="L104" s="392"/>
      <c r="M104" s="446"/>
      <c r="N104" s="446"/>
      <c r="O104" s="446"/>
      <c r="P104" s="446"/>
      <c r="Q104" s="466"/>
    </row>
    <row r="105" spans="1:17" ht="18" customHeight="1">
      <c r="A105" s="483">
        <v>17</v>
      </c>
      <c r="B105" s="553" t="s">
        <v>212</v>
      </c>
      <c r="C105" s="504">
        <v>4864824</v>
      </c>
      <c r="D105" s="131" t="s">
        <v>14</v>
      </c>
      <c r="E105" s="131" t="s">
        <v>368</v>
      </c>
      <c r="F105" s="475">
        <v>-100</v>
      </c>
      <c r="G105" s="465">
        <v>7148</v>
      </c>
      <c r="H105" s="446">
        <v>7129</v>
      </c>
      <c r="I105" s="446">
        <f t="shared" si="8"/>
        <v>19</v>
      </c>
      <c r="J105" s="446">
        <f t="shared" si="9"/>
        <v>-1900</v>
      </c>
      <c r="K105" s="446">
        <f t="shared" si="6"/>
        <v>-0.0019</v>
      </c>
      <c r="L105" s="392">
        <v>39714</v>
      </c>
      <c r="M105" s="446">
        <v>29806</v>
      </c>
      <c r="N105" s="446">
        <f t="shared" si="10"/>
        <v>9908</v>
      </c>
      <c r="O105" s="446">
        <f t="shared" si="11"/>
        <v>-990800</v>
      </c>
      <c r="P105" s="446">
        <f t="shared" si="7"/>
        <v>-0.9908</v>
      </c>
      <c r="Q105" s="466"/>
    </row>
    <row r="106" spans="1:17" ht="18" customHeight="1">
      <c r="A106" s="483"/>
      <c r="B106" s="552" t="s">
        <v>57</v>
      </c>
      <c r="C106" s="476"/>
      <c r="D106" s="118"/>
      <c r="E106" s="118"/>
      <c r="F106" s="476"/>
      <c r="G106" s="465"/>
      <c r="H106" s="446"/>
      <c r="I106" s="446"/>
      <c r="J106" s="446"/>
      <c r="K106" s="446"/>
      <c r="L106" s="392"/>
      <c r="M106" s="446"/>
      <c r="N106" s="446"/>
      <c r="O106" s="446"/>
      <c r="P106" s="446"/>
      <c r="Q106" s="466"/>
    </row>
    <row r="107" spans="1:17" ht="18" customHeight="1">
      <c r="A107" s="483"/>
      <c r="B107" s="552" t="s">
        <v>58</v>
      </c>
      <c r="C107" s="476"/>
      <c r="D107" s="118"/>
      <c r="E107" s="118"/>
      <c r="F107" s="476"/>
      <c r="G107" s="465"/>
      <c r="H107" s="446"/>
      <c r="I107" s="446"/>
      <c r="J107" s="446"/>
      <c r="K107" s="446"/>
      <c r="L107" s="392"/>
      <c r="M107" s="446"/>
      <c r="N107" s="446"/>
      <c r="O107" s="446"/>
      <c r="P107" s="446"/>
      <c r="Q107" s="466"/>
    </row>
    <row r="108" spans="1:17" ht="18" customHeight="1">
      <c r="A108" s="483"/>
      <c r="B108" s="552" t="s">
        <v>59</v>
      </c>
      <c r="C108" s="476"/>
      <c r="D108" s="118"/>
      <c r="E108" s="118"/>
      <c r="F108" s="476"/>
      <c r="G108" s="465"/>
      <c r="H108" s="446"/>
      <c r="I108" s="446"/>
      <c r="J108" s="446"/>
      <c r="K108" s="446"/>
      <c r="L108" s="392"/>
      <c r="M108" s="446"/>
      <c r="N108" s="446"/>
      <c r="O108" s="446"/>
      <c r="P108" s="446"/>
      <c r="Q108" s="466"/>
    </row>
    <row r="109" spans="1:17" ht="18" customHeight="1">
      <c r="A109" s="483">
        <v>18</v>
      </c>
      <c r="B109" s="550" t="s">
        <v>60</v>
      </c>
      <c r="C109" s="504">
        <v>4902518</v>
      </c>
      <c r="D109" s="170" t="s">
        <v>14</v>
      </c>
      <c r="E109" s="131" t="s">
        <v>368</v>
      </c>
      <c r="F109" s="475">
        <v>-100</v>
      </c>
      <c r="G109" s="465">
        <v>4407</v>
      </c>
      <c r="H109" s="446">
        <v>3568</v>
      </c>
      <c r="I109" s="446">
        <f t="shared" si="8"/>
        <v>839</v>
      </c>
      <c r="J109" s="446">
        <f t="shared" si="9"/>
        <v>-83900</v>
      </c>
      <c r="K109" s="446">
        <f t="shared" si="6"/>
        <v>-0.0839</v>
      </c>
      <c r="L109" s="392">
        <v>15436</v>
      </c>
      <c r="M109" s="446">
        <v>14982</v>
      </c>
      <c r="N109" s="446">
        <f t="shared" si="10"/>
        <v>454</v>
      </c>
      <c r="O109" s="446">
        <f t="shared" si="11"/>
        <v>-45400</v>
      </c>
      <c r="P109" s="446">
        <f t="shared" si="7"/>
        <v>-0.0454</v>
      </c>
      <c r="Q109" s="466"/>
    </row>
    <row r="110" spans="1:17" ht="18" customHeight="1">
      <c r="A110" s="483">
        <v>19</v>
      </c>
      <c r="B110" s="550" t="s">
        <v>61</v>
      </c>
      <c r="C110" s="504">
        <v>4902519</v>
      </c>
      <c r="D110" s="170" t="s">
        <v>14</v>
      </c>
      <c r="E110" s="131" t="s">
        <v>368</v>
      </c>
      <c r="F110" s="475">
        <v>-100</v>
      </c>
      <c r="G110" s="465">
        <v>6993</v>
      </c>
      <c r="H110" s="446">
        <v>6576</v>
      </c>
      <c r="I110" s="446">
        <f t="shared" si="8"/>
        <v>417</v>
      </c>
      <c r="J110" s="446">
        <f t="shared" si="9"/>
        <v>-41700</v>
      </c>
      <c r="K110" s="446">
        <f t="shared" si="6"/>
        <v>-0.0417</v>
      </c>
      <c r="L110" s="392">
        <v>23593</v>
      </c>
      <c r="M110" s="446">
        <v>22947</v>
      </c>
      <c r="N110" s="446">
        <f t="shared" si="10"/>
        <v>646</v>
      </c>
      <c r="O110" s="446">
        <f t="shared" si="11"/>
        <v>-64600</v>
      </c>
      <c r="P110" s="446">
        <f t="shared" si="7"/>
        <v>-0.0646</v>
      </c>
      <c r="Q110" s="466"/>
    </row>
    <row r="111" spans="1:17" ht="18" customHeight="1">
      <c r="A111" s="483">
        <v>20</v>
      </c>
      <c r="B111" s="550" t="s">
        <v>62</v>
      </c>
      <c r="C111" s="504">
        <v>4902520</v>
      </c>
      <c r="D111" s="170" t="s">
        <v>14</v>
      </c>
      <c r="E111" s="131" t="s">
        <v>368</v>
      </c>
      <c r="F111" s="475">
        <v>-100</v>
      </c>
      <c r="G111" s="465">
        <v>10322</v>
      </c>
      <c r="H111" s="446">
        <v>9673</v>
      </c>
      <c r="I111" s="446">
        <f t="shared" si="8"/>
        <v>649</v>
      </c>
      <c r="J111" s="446">
        <f t="shared" si="9"/>
        <v>-64900</v>
      </c>
      <c r="K111" s="446">
        <f t="shared" si="6"/>
        <v>-0.0649</v>
      </c>
      <c r="L111" s="392">
        <v>30961</v>
      </c>
      <c r="M111" s="446">
        <v>30368</v>
      </c>
      <c r="N111" s="446">
        <f t="shared" si="10"/>
        <v>593</v>
      </c>
      <c r="O111" s="446">
        <f t="shared" si="11"/>
        <v>-59300</v>
      </c>
      <c r="P111" s="446">
        <f t="shared" si="7"/>
        <v>-0.0593</v>
      </c>
      <c r="Q111" s="466"/>
    </row>
    <row r="112" spans="1:17" ht="18" customHeight="1">
      <c r="A112" s="483"/>
      <c r="B112" s="550"/>
      <c r="C112" s="504"/>
      <c r="D112" s="170"/>
      <c r="E112" s="170"/>
      <c r="F112" s="475"/>
      <c r="G112" s="465"/>
      <c r="H112" s="446"/>
      <c r="I112" s="446"/>
      <c r="J112" s="446"/>
      <c r="K112" s="446"/>
      <c r="L112" s="392"/>
      <c r="M112" s="446"/>
      <c r="N112" s="446"/>
      <c r="O112" s="446"/>
      <c r="P112" s="446"/>
      <c r="Q112" s="466"/>
    </row>
    <row r="113" spans="1:17" ht="18" customHeight="1">
      <c r="A113" s="483"/>
      <c r="B113" s="551" t="s">
        <v>63</v>
      </c>
      <c r="C113" s="504"/>
      <c r="D113" s="170"/>
      <c r="E113" s="170"/>
      <c r="F113" s="475"/>
      <c r="G113" s="465"/>
      <c r="H113" s="446"/>
      <c r="I113" s="446"/>
      <c r="J113" s="446"/>
      <c r="K113" s="446"/>
      <c r="L113" s="392"/>
      <c r="M113" s="446"/>
      <c r="N113" s="446"/>
      <c r="O113" s="446"/>
      <c r="P113" s="446"/>
      <c r="Q113" s="466"/>
    </row>
    <row r="114" spans="1:17" ht="18" customHeight="1">
      <c r="A114" s="483">
        <v>21</v>
      </c>
      <c r="B114" s="550" t="s">
        <v>64</v>
      </c>
      <c r="C114" s="504">
        <v>4902521</v>
      </c>
      <c r="D114" s="170" t="s">
        <v>14</v>
      </c>
      <c r="E114" s="131" t="s">
        <v>368</v>
      </c>
      <c r="F114" s="475">
        <v>-100</v>
      </c>
      <c r="G114" s="465">
        <v>22919</v>
      </c>
      <c r="H114" s="446">
        <v>22849</v>
      </c>
      <c r="I114" s="446">
        <f t="shared" si="8"/>
        <v>70</v>
      </c>
      <c r="J114" s="446">
        <f t="shared" si="9"/>
        <v>-7000</v>
      </c>
      <c r="K114" s="446">
        <f t="shared" si="6"/>
        <v>-0.007</v>
      </c>
      <c r="L114" s="392">
        <v>8252</v>
      </c>
      <c r="M114" s="446">
        <v>7885</v>
      </c>
      <c r="N114" s="446">
        <f t="shared" si="10"/>
        <v>367</v>
      </c>
      <c r="O114" s="446">
        <f t="shared" si="11"/>
        <v>-36700</v>
      </c>
      <c r="P114" s="446">
        <f t="shared" si="7"/>
        <v>-0.0367</v>
      </c>
      <c r="Q114" s="466"/>
    </row>
    <row r="115" spans="1:17" ht="18" customHeight="1">
      <c r="A115" s="483">
        <v>22</v>
      </c>
      <c r="B115" s="550" t="s">
        <v>65</v>
      </c>
      <c r="C115" s="504">
        <v>4902522</v>
      </c>
      <c r="D115" s="170" t="s">
        <v>14</v>
      </c>
      <c r="E115" s="131" t="s">
        <v>368</v>
      </c>
      <c r="F115" s="475">
        <v>-100</v>
      </c>
      <c r="G115" s="465">
        <v>759</v>
      </c>
      <c r="H115" s="446">
        <v>758</v>
      </c>
      <c r="I115" s="446">
        <f t="shared" si="8"/>
        <v>1</v>
      </c>
      <c r="J115" s="446">
        <f t="shared" si="9"/>
        <v>-100</v>
      </c>
      <c r="K115" s="446">
        <f t="shared" si="6"/>
        <v>-0.0001</v>
      </c>
      <c r="L115" s="392">
        <v>182</v>
      </c>
      <c r="M115" s="446">
        <v>177</v>
      </c>
      <c r="N115" s="446">
        <f t="shared" si="10"/>
        <v>5</v>
      </c>
      <c r="O115" s="446">
        <f t="shared" si="11"/>
        <v>-500</v>
      </c>
      <c r="P115" s="446">
        <f t="shared" si="7"/>
        <v>-0.0005</v>
      </c>
      <c r="Q115" s="466"/>
    </row>
    <row r="116" spans="1:17" ht="18" customHeight="1">
      <c r="A116" s="483">
        <v>23</v>
      </c>
      <c r="B116" s="550" t="s">
        <v>66</v>
      </c>
      <c r="C116" s="504">
        <v>4902523</v>
      </c>
      <c r="D116" s="170" t="s">
        <v>14</v>
      </c>
      <c r="E116" s="131" t="s">
        <v>368</v>
      </c>
      <c r="F116" s="475">
        <v>-100</v>
      </c>
      <c r="G116" s="465">
        <v>999815</v>
      </c>
      <c r="H116" s="446">
        <v>999815</v>
      </c>
      <c r="I116" s="446">
        <f t="shared" si="8"/>
        <v>0</v>
      </c>
      <c r="J116" s="446">
        <f t="shared" si="9"/>
        <v>0</v>
      </c>
      <c r="K116" s="446">
        <f t="shared" si="6"/>
        <v>0</v>
      </c>
      <c r="L116" s="392">
        <v>999943</v>
      </c>
      <c r="M116" s="446">
        <v>999943</v>
      </c>
      <c r="N116" s="446">
        <f t="shared" si="10"/>
        <v>0</v>
      </c>
      <c r="O116" s="446">
        <f t="shared" si="11"/>
        <v>0</v>
      </c>
      <c r="P116" s="446">
        <f t="shared" si="7"/>
        <v>0</v>
      </c>
      <c r="Q116" s="466"/>
    </row>
    <row r="117" spans="1:17" ht="18" customHeight="1">
      <c r="A117" s="483">
        <v>24</v>
      </c>
      <c r="B117" s="481" t="s">
        <v>67</v>
      </c>
      <c r="C117" s="476">
        <v>4902524</v>
      </c>
      <c r="D117" s="118" t="s">
        <v>14</v>
      </c>
      <c r="E117" s="131" t="s">
        <v>368</v>
      </c>
      <c r="F117" s="476">
        <v>-100</v>
      </c>
      <c r="G117" s="465">
        <v>0</v>
      </c>
      <c r="H117" s="446">
        <v>0</v>
      </c>
      <c r="I117" s="446">
        <f t="shared" si="8"/>
        <v>0</v>
      </c>
      <c r="J117" s="446">
        <f t="shared" si="9"/>
        <v>0</v>
      </c>
      <c r="K117" s="446">
        <f t="shared" si="6"/>
        <v>0</v>
      </c>
      <c r="L117" s="392">
        <v>0</v>
      </c>
      <c r="M117" s="446">
        <v>0</v>
      </c>
      <c r="N117" s="446">
        <f t="shared" si="10"/>
        <v>0</v>
      </c>
      <c r="O117" s="446">
        <f t="shared" si="11"/>
        <v>0</v>
      </c>
      <c r="P117" s="446">
        <f t="shared" si="7"/>
        <v>0</v>
      </c>
      <c r="Q117" s="466"/>
    </row>
    <row r="118" spans="1:17" ht="18" customHeight="1">
      <c r="A118" s="483">
        <v>25</v>
      </c>
      <c r="B118" s="481" t="s">
        <v>68</v>
      </c>
      <c r="C118" s="476">
        <v>4902525</v>
      </c>
      <c r="D118" s="118" t="s">
        <v>14</v>
      </c>
      <c r="E118" s="131" t="s">
        <v>368</v>
      </c>
      <c r="F118" s="476">
        <v>-100</v>
      </c>
      <c r="G118" s="465">
        <v>0</v>
      </c>
      <c r="H118" s="446">
        <v>0</v>
      </c>
      <c r="I118" s="446">
        <f t="shared" si="8"/>
        <v>0</v>
      </c>
      <c r="J118" s="446">
        <f t="shared" si="9"/>
        <v>0</v>
      </c>
      <c r="K118" s="446">
        <f t="shared" si="6"/>
        <v>0</v>
      </c>
      <c r="L118" s="392">
        <v>0</v>
      </c>
      <c r="M118" s="446">
        <v>0</v>
      </c>
      <c r="N118" s="446">
        <f t="shared" si="10"/>
        <v>0</v>
      </c>
      <c r="O118" s="446">
        <f t="shared" si="11"/>
        <v>0</v>
      </c>
      <c r="P118" s="446">
        <f t="shared" si="7"/>
        <v>0</v>
      </c>
      <c r="Q118" s="466"/>
    </row>
    <row r="119" spans="1:17" ht="18" customHeight="1">
      <c r="A119" s="483">
        <v>26</v>
      </c>
      <c r="B119" s="481" t="s">
        <v>69</v>
      </c>
      <c r="C119" s="476">
        <v>4902526</v>
      </c>
      <c r="D119" s="118" t="s">
        <v>14</v>
      </c>
      <c r="E119" s="131" t="s">
        <v>368</v>
      </c>
      <c r="F119" s="476">
        <v>-100</v>
      </c>
      <c r="G119" s="465">
        <v>8777</v>
      </c>
      <c r="H119" s="446">
        <v>8717</v>
      </c>
      <c r="I119" s="446">
        <f t="shared" si="8"/>
        <v>60</v>
      </c>
      <c r="J119" s="446">
        <f t="shared" si="9"/>
        <v>-6000</v>
      </c>
      <c r="K119" s="446">
        <f t="shared" si="6"/>
        <v>-0.006</v>
      </c>
      <c r="L119" s="392">
        <v>7972</v>
      </c>
      <c r="M119" s="446">
        <v>7423</v>
      </c>
      <c r="N119" s="446">
        <f t="shared" si="10"/>
        <v>549</v>
      </c>
      <c r="O119" s="446">
        <f t="shared" si="11"/>
        <v>-54900</v>
      </c>
      <c r="P119" s="446">
        <f t="shared" si="7"/>
        <v>-0.0549</v>
      </c>
      <c r="Q119" s="466"/>
    </row>
    <row r="120" spans="1:17" ht="18" customHeight="1">
      <c r="A120" s="483">
        <v>27</v>
      </c>
      <c r="B120" s="481" t="s">
        <v>70</v>
      </c>
      <c r="C120" s="476">
        <v>4902527</v>
      </c>
      <c r="D120" s="118" t="s">
        <v>14</v>
      </c>
      <c r="E120" s="131" t="s">
        <v>368</v>
      </c>
      <c r="F120" s="476">
        <v>-100</v>
      </c>
      <c r="G120" s="465">
        <v>998059</v>
      </c>
      <c r="H120" s="446">
        <v>998080</v>
      </c>
      <c r="I120" s="446">
        <f t="shared" si="8"/>
        <v>-21</v>
      </c>
      <c r="J120" s="446">
        <f t="shared" si="9"/>
        <v>2100</v>
      </c>
      <c r="K120" s="446">
        <f t="shared" si="6"/>
        <v>0.0021</v>
      </c>
      <c r="L120" s="392">
        <v>999970</v>
      </c>
      <c r="M120" s="446">
        <v>1000007</v>
      </c>
      <c r="N120" s="446">
        <f t="shared" si="10"/>
        <v>-37</v>
      </c>
      <c r="O120" s="446">
        <f t="shared" si="11"/>
        <v>3700</v>
      </c>
      <c r="P120" s="446">
        <f t="shared" si="7"/>
        <v>0.0037</v>
      </c>
      <c r="Q120" s="466" t="s">
        <v>332</v>
      </c>
    </row>
    <row r="121" spans="1:17" ht="18" customHeight="1">
      <c r="A121" s="483">
        <v>28</v>
      </c>
      <c r="B121" s="481" t="s">
        <v>153</v>
      </c>
      <c r="C121" s="476">
        <v>4902528</v>
      </c>
      <c r="D121" s="118" t="s">
        <v>14</v>
      </c>
      <c r="E121" s="131" t="s">
        <v>368</v>
      </c>
      <c r="F121" s="476">
        <v>-100</v>
      </c>
      <c r="G121" s="465">
        <v>11525</v>
      </c>
      <c r="H121" s="446">
        <v>11525</v>
      </c>
      <c r="I121" s="446">
        <f t="shared" si="8"/>
        <v>0</v>
      </c>
      <c r="J121" s="446">
        <f t="shared" si="9"/>
        <v>0</v>
      </c>
      <c r="K121" s="446">
        <f t="shared" si="6"/>
        <v>0</v>
      </c>
      <c r="L121" s="384">
        <v>4086</v>
      </c>
      <c r="M121" s="446">
        <v>4086</v>
      </c>
      <c r="N121" s="446">
        <f t="shared" si="10"/>
        <v>0</v>
      </c>
      <c r="O121" s="446">
        <f t="shared" si="11"/>
        <v>0</v>
      </c>
      <c r="P121" s="446">
        <f t="shared" si="7"/>
        <v>0</v>
      </c>
      <c r="Q121" s="466"/>
    </row>
    <row r="122" spans="1:17" ht="18" customHeight="1">
      <c r="A122" s="483"/>
      <c r="B122" s="481"/>
      <c r="C122" s="476"/>
      <c r="D122" s="118"/>
      <c r="E122" s="118"/>
      <c r="F122" s="476"/>
      <c r="G122" s="465"/>
      <c r="H122" s="446"/>
      <c r="I122" s="446"/>
      <c r="J122" s="446"/>
      <c r="K122" s="446"/>
      <c r="L122" s="392"/>
      <c r="M122" s="446"/>
      <c r="N122" s="446"/>
      <c r="O122" s="446"/>
      <c r="P122" s="446"/>
      <c r="Q122" s="466"/>
    </row>
    <row r="123" spans="1:17" ht="18" customHeight="1">
      <c r="A123" s="483"/>
      <c r="B123" s="552" t="s">
        <v>85</v>
      </c>
      <c r="C123" s="476"/>
      <c r="D123" s="118"/>
      <c r="E123" s="118"/>
      <c r="F123" s="476"/>
      <c r="G123" s="465"/>
      <c r="H123" s="446"/>
      <c r="I123" s="446"/>
      <c r="J123" s="446"/>
      <c r="K123" s="446"/>
      <c r="L123" s="392"/>
      <c r="M123" s="446"/>
      <c r="N123" s="446"/>
      <c r="O123" s="446"/>
      <c r="P123" s="446"/>
      <c r="Q123" s="466"/>
    </row>
    <row r="124" spans="1:17" ht="18" customHeight="1">
      <c r="A124" s="483">
        <v>29</v>
      </c>
      <c r="B124" s="481" t="s">
        <v>86</v>
      </c>
      <c r="C124" s="476">
        <v>4902514</v>
      </c>
      <c r="D124" s="118" t="s">
        <v>14</v>
      </c>
      <c r="E124" s="131" t="s">
        <v>368</v>
      </c>
      <c r="F124" s="476">
        <v>100</v>
      </c>
      <c r="G124" s="465">
        <v>341</v>
      </c>
      <c r="H124" s="446">
        <v>341</v>
      </c>
      <c r="I124" s="446">
        <f t="shared" si="8"/>
        <v>0</v>
      </c>
      <c r="J124" s="446">
        <f t="shared" si="9"/>
        <v>0</v>
      </c>
      <c r="K124" s="446">
        <f t="shared" si="6"/>
        <v>0</v>
      </c>
      <c r="L124" s="392">
        <v>835</v>
      </c>
      <c r="M124" s="446">
        <v>835</v>
      </c>
      <c r="N124" s="446">
        <f t="shared" si="10"/>
        <v>0</v>
      </c>
      <c r="O124" s="446">
        <f t="shared" si="11"/>
        <v>0</v>
      </c>
      <c r="P124" s="446">
        <f t="shared" si="7"/>
        <v>0</v>
      </c>
      <c r="Q124" s="466"/>
    </row>
    <row r="125" spans="1:17" ht="18" customHeight="1">
      <c r="A125" s="483"/>
      <c r="B125" s="481"/>
      <c r="C125" s="476"/>
      <c r="D125" s="118"/>
      <c r="E125" s="131"/>
      <c r="F125" s="476"/>
      <c r="G125" s="465"/>
      <c r="H125" s="446"/>
      <c r="I125" s="446"/>
      <c r="J125" s="446"/>
      <c r="K125" s="446"/>
      <c r="L125" s="392"/>
      <c r="M125" s="446"/>
      <c r="N125" s="446"/>
      <c r="O125" s="446"/>
      <c r="P125" s="446"/>
      <c r="Q125" s="466"/>
    </row>
    <row r="126" spans="1:17" ht="18" customHeight="1">
      <c r="A126" s="483">
        <v>31</v>
      </c>
      <c r="B126" s="481" t="s">
        <v>87</v>
      </c>
      <c r="C126" s="476">
        <v>4902516</v>
      </c>
      <c r="D126" s="118" t="s">
        <v>14</v>
      </c>
      <c r="E126" s="131" t="s">
        <v>368</v>
      </c>
      <c r="F126" s="476">
        <v>-100</v>
      </c>
      <c r="G126" s="465">
        <v>999508</v>
      </c>
      <c r="H126" s="446">
        <v>999543</v>
      </c>
      <c r="I126" s="446">
        <f t="shared" si="8"/>
        <v>-35</v>
      </c>
      <c r="J126" s="446">
        <f t="shared" si="9"/>
        <v>3500</v>
      </c>
      <c r="K126" s="446">
        <f t="shared" si="6"/>
        <v>0.0035</v>
      </c>
      <c r="L126" s="392">
        <v>999135</v>
      </c>
      <c r="M126" s="446">
        <v>999136</v>
      </c>
      <c r="N126" s="446">
        <f t="shared" si="10"/>
        <v>-1</v>
      </c>
      <c r="O126" s="446">
        <f t="shared" si="11"/>
        <v>100</v>
      </c>
      <c r="P126" s="446">
        <f t="shared" si="7"/>
        <v>0.0001</v>
      </c>
      <c r="Q126" s="466"/>
    </row>
    <row r="127" spans="1:17" ht="15" customHeight="1">
      <c r="A127" s="46"/>
      <c r="B127" s="362"/>
      <c r="C127" s="118"/>
      <c r="D127" s="118"/>
      <c r="E127" s="131"/>
      <c r="F127" s="118"/>
      <c r="G127" s="145"/>
      <c r="H127" s="21"/>
      <c r="I127" s="23"/>
      <c r="J127" s="23"/>
      <c r="K127" s="23"/>
      <c r="L127" s="114"/>
      <c r="M127" s="23"/>
      <c r="N127" s="23"/>
      <c r="O127" s="23"/>
      <c r="P127" s="23"/>
      <c r="Q127" s="209"/>
    </row>
    <row r="128" spans="1:17" ht="15" customHeight="1" thickBot="1">
      <c r="A128" s="31"/>
      <c r="B128" s="32"/>
      <c r="C128" s="32"/>
      <c r="D128" s="32"/>
      <c r="E128" s="32"/>
      <c r="F128" s="32"/>
      <c r="G128" s="31"/>
      <c r="H128" s="32"/>
      <c r="I128" s="32"/>
      <c r="J128" s="32"/>
      <c r="K128" s="64"/>
      <c r="L128" s="31"/>
      <c r="M128" s="32"/>
      <c r="N128" s="32"/>
      <c r="O128" s="32"/>
      <c r="P128" s="64"/>
      <c r="Q128" s="210"/>
    </row>
    <row r="129" ht="13.5" thickTop="1"/>
    <row r="130" spans="1:16" ht="20.25">
      <c r="A130" s="214" t="s">
        <v>335</v>
      </c>
      <c r="K130" s="270">
        <f>SUM(K79:K127)</f>
        <v>-5.5854</v>
      </c>
      <c r="P130" s="270">
        <f>SUM(P79:P127)</f>
        <v>-4.4072</v>
      </c>
    </row>
    <row r="131" spans="1:16" ht="12.75">
      <c r="A131" s="71"/>
      <c r="K131" s="19"/>
      <c r="P131" s="19"/>
    </row>
    <row r="132" spans="1:16" ht="12.75">
      <c r="A132" s="71"/>
      <c r="K132" s="19"/>
      <c r="P132" s="19"/>
    </row>
    <row r="133" spans="1:17" ht="18">
      <c r="A133" s="71"/>
      <c r="K133" s="19"/>
      <c r="P133" s="19"/>
      <c r="Q133" s="622" t="str">
        <f>NDPL!$Q$1</f>
        <v>JULY 2010</v>
      </c>
    </row>
    <row r="134" spans="1:16" ht="12.75">
      <c r="A134" s="71"/>
      <c r="K134" s="19"/>
      <c r="P134" s="19"/>
    </row>
    <row r="135" spans="1:16" ht="12.75">
      <c r="A135" s="71"/>
      <c r="K135" s="19"/>
      <c r="P135" s="19"/>
    </row>
    <row r="136" spans="1:16" ht="12.75">
      <c r="A136" s="71"/>
      <c r="K136" s="19"/>
      <c r="P136" s="19"/>
    </row>
    <row r="137" spans="1:11" ht="13.5" thickBot="1">
      <c r="A137" s="2"/>
      <c r="B137" s="8"/>
      <c r="C137" s="8"/>
      <c r="D137" s="66"/>
      <c r="E137" s="66"/>
      <c r="F137" s="24"/>
      <c r="G137" s="24"/>
      <c r="H137" s="24"/>
      <c r="I137" s="24"/>
      <c r="J137" s="24"/>
      <c r="K137" s="67"/>
    </row>
    <row r="138" spans="1:17" ht="26.25">
      <c r="A138" s="263" t="s">
        <v>210</v>
      </c>
      <c r="B138" s="202"/>
      <c r="C138" s="198"/>
      <c r="D138" s="198"/>
      <c r="E138" s="198"/>
      <c r="F138" s="264"/>
      <c r="G138" s="264"/>
      <c r="H138" s="264"/>
      <c r="I138" s="264"/>
      <c r="J138" s="264"/>
      <c r="K138" s="265"/>
      <c r="L138" s="59"/>
      <c r="M138" s="59"/>
      <c r="N138" s="59"/>
      <c r="O138" s="59"/>
      <c r="P138" s="59"/>
      <c r="Q138" s="60"/>
    </row>
    <row r="139" spans="1:17" ht="18" customHeight="1">
      <c r="A139" s="204" t="s">
        <v>337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70">
        <f>K72</f>
        <v>0.90599999</v>
      </c>
      <c r="L139" s="21"/>
      <c r="M139" s="21"/>
      <c r="N139" s="21"/>
      <c r="O139" s="21"/>
      <c r="P139" s="70">
        <f>P72</f>
        <v>29.41849902</v>
      </c>
      <c r="Q139" s="61"/>
    </row>
    <row r="140" spans="1:17" ht="18" customHeight="1">
      <c r="A140" s="204" t="s">
        <v>336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70">
        <f>K130</f>
        <v>-5.5854</v>
      </c>
      <c r="L140" s="21"/>
      <c r="M140" s="21"/>
      <c r="N140" s="21"/>
      <c r="O140" s="21"/>
      <c r="P140" s="70">
        <f>P130</f>
        <v>-4.4072</v>
      </c>
      <c r="Q140" s="61"/>
    </row>
    <row r="141" spans="1:17" ht="18" customHeight="1">
      <c r="A141" s="204" t="s">
        <v>338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70">
        <f>'ROHTAK ROAD'!K47</f>
        <v>0.23000000000000004</v>
      </c>
      <c r="L141" s="21"/>
      <c r="M141" s="21"/>
      <c r="N141" s="21"/>
      <c r="O141" s="21"/>
      <c r="P141" s="70">
        <f>'ROHTAK ROAD'!P47</f>
        <v>2.6961999999999997</v>
      </c>
      <c r="Q141" s="61"/>
    </row>
    <row r="142" spans="1:17" ht="18" customHeight="1">
      <c r="A142" s="204" t="s">
        <v>339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70">
        <f>-MES!$K$39</f>
        <v>-0.14764999999999998</v>
      </c>
      <c r="L142" s="21"/>
      <c r="M142" s="21"/>
      <c r="N142" s="21"/>
      <c r="O142" s="21"/>
      <c r="P142" s="70">
        <f>-MES!$P$39</f>
        <v>-0.38480000000000003</v>
      </c>
      <c r="Q142" s="61"/>
    </row>
    <row r="143" spans="1:17" ht="24" thickBot="1">
      <c r="A143" s="266" t="s">
        <v>211</v>
      </c>
      <c r="B143" s="267"/>
      <c r="C143" s="268"/>
      <c r="D143" s="268"/>
      <c r="E143" s="268"/>
      <c r="F143" s="268"/>
      <c r="G143" s="268"/>
      <c r="H143" s="268"/>
      <c r="I143" s="268"/>
      <c r="J143" s="268"/>
      <c r="K143" s="269">
        <f>SUM(K139:K142)</f>
        <v>-4.597050009999999</v>
      </c>
      <c r="L143" s="62"/>
      <c r="M143" s="62"/>
      <c r="N143" s="62"/>
      <c r="O143" s="62"/>
      <c r="P143" s="269">
        <f>SUM(P139:P142)</f>
        <v>27.32269902</v>
      </c>
      <c r="Q143" s="215"/>
    </row>
    <row r="148" ht="13.5" thickBot="1"/>
    <row r="149" spans="1:17" ht="12.75">
      <c r="A149" s="312"/>
      <c r="B149" s="313"/>
      <c r="C149" s="313"/>
      <c r="D149" s="313"/>
      <c r="E149" s="313"/>
      <c r="F149" s="313"/>
      <c r="G149" s="313"/>
      <c r="H149" s="59"/>
      <c r="I149" s="59"/>
      <c r="J149" s="59"/>
      <c r="K149" s="59"/>
      <c r="L149" s="59"/>
      <c r="M149" s="59"/>
      <c r="N149" s="59"/>
      <c r="O149" s="59"/>
      <c r="P149" s="59"/>
      <c r="Q149" s="60"/>
    </row>
    <row r="150" spans="1:17" ht="23.25">
      <c r="A150" s="320" t="s">
        <v>349</v>
      </c>
      <c r="B150" s="304"/>
      <c r="C150" s="304"/>
      <c r="D150" s="304"/>
      <c r="E150" s="304"/>
      <c r="F150" s="304"/>
      <c r="G150" s="304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12.75">
      <c r="A151" s="314"/>
      <c r="B151" s="304"/>
      <c r="C151" s="304"/>
      <c r="D151" s="304"/>
      <c r="E151" s="304"/>
      <c r="F151" s="304"/>
      <c r="G151" s="304"/>
      <c r="H151" s="21"/>
      <c r="I151" s="21"/>
      <c r="J151" s="21"/>
      <c r="K151" s="21"/>
      <c r="L151" s="21"/>
      <c r="M151" s="21"/>
      <c r="N151" s="21"/>
      <c r="O151" s="21"/>
      <c r="P151" s="21"/>
      <c r="Q151" s="61"/>
    </row>
    <row r="152" spans="1:17" ht="12.75">
      <c r="A152" s="315"/>
      <c r="B152" s="316"/>
      <c r="C152" s="316"/>
      <c r="D152" s="316"/>
      <c r="E152" s="316"/>
      <c r="F152" s="316"/>
      <c r="G152" s="316"/>
      <c r="H152" s="21"/>
      <c r="I152" s="21"/>
      <c r="J152" s="21"/>
      <c r="K152" s="344" t="s">
        <v>361</v>
      </c>
      <c r="L152" s="21"/>
      <c r="M152" s="21"/>
      <c r="N152" s="21"/>
      <c r="O152" s="21"/>
      <c r="P152" s="344" t="s">
        <v>362</v>
      </c>
      <c r="Q152" s="61"/>
    </row>
    <row r="153" spans="1:17" ht="12.75">
      <c r="A153" s="317"/>
      <c r="B153" s="180"/>
      <c r="C153" s="180"/>
      <c r="D153" s="180"/>
      <c r="E153" s="180"/>
      <c r="F153" s="180"/>
      <c r="G153" s="180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317"/>
      <c r="B154" s="180"/>
      <c r="C154" s="180"/>
      <c r="D154" s="180"/>
      <c r="E154" s="180"/>
      <c r="F154" s="180"/>
      <c r="G154" s="180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5.75">
      <c r="A155" s="321" t="s">
        <v>352</v>
      </c>
      <c r="B155" s="305"/>
      <c r="C155" s="305"/>
      <c r="D155" s="306"/>
      <c r="E155" s="306"/>
      <c r="F155" s="307"/>
      <c r="G155" s="306"/>
      <c r="H155" s="21"/>
      <c r="I155" s="21"/>
      <c r="J155" s="21"/>
      <c r="K155" s="326">
        <f>K143</f>
        <v>-4.597050009999999</v>
      </c>
      <c r="L155" s="306" t="s">
        <v>350</v>
      </c>
      <c r="M155" s="21"/>
      <c r="N155" s="21"/>
      <c r="O155" s="21"/>
      <c r="P155" s="326">
        <f>P143</f>
        <v>27.32269902</v>
      </c>
      <c r="Q155" s="329" t="s">
        <v>350</v>
      </c>
    </row>
    <row r="156" spans="1:17" ht="15">
      <c r="A156" s="322"/>
      <c r="B156" s="308"/>
      <c r="C156" s="308"/>
      <c r="D156" s="304"/>
      <c r="E156" s="304"/>
      <c r="F156" s="309"/>
      <c r="G156" s="304"/>
      <c r="H156" s="21"/>
      <c r="I156" s="21"/>
      <c r="J156" s="21"/>
      <c r="K156" s="327"/>
      <c r="L156" s="304"/>
      <c r="M156" s="21"/>
      <c r="N156" s="21"/>
      <c r="O156" s="21"/>
      <c r="P156" s="327"/>
      <c r="Q156" s="330"/>
    </row>
    <row r="157" spans="1:17" ht="15.75">
      <c r="A157" s="323" t="s">
        <v>351</v>
      </c>
      <c r="B157" s="310"/>
      <c r="C157" s="53"/>
      <c r="D157" s="304"/>
      <c r="E157" s="304"/>
      <c r="F157" s="311"/>
      <c r="G157" s="306"/>
      <c r="H157" s="21"/>
      <c r="I157" s="21"/>
      <c r="J157" s="21"/>
      <c r="K157" s="327">
        <f>-'STEPPED UP GENCO'!K48</f>
        <v>0.147250224</v>
      </c>
      <c r="L157" s="306" t="s">
        <v>350</v>
      </c>
      <c r="M157" s="21"/>
      <c r="N157" s="21"/>
      <c r="O157" s="21"/>
      <c r="P157" s="327">
        <f>-'STEPPED UP GENCO'!P48</f>
        <v>-4.020955752000001</v>
      </c>
      <c r="Q157" s="329" t="s">
        <v>350</v>
      </c>
    </row>
    <row r="158" spans="1:17" ht="12.75">
      <c r="A158" s="318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61"/>
    </row>
    <row r="159" spans="1:17" ht="12.75">
      <c r="A159" s="318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61"/>
    </row>
    <row r="160" spans="1:17" ht="12.75">
      <c r="A160" s="318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15.75">
      <c r="A161" s="318"/>
      <c r="B161" s="21"/>
      <c r="C161" s="21"/>
      <c r="D161" s="21"/>
      <c r="E161" s="21"/>
      <c r="F161" s="21"/>
      <c r="G161" s="21"/>
      <c r="H161" s="305"/>
      <c r="I161" s="305"/>
      <c r="J161" s="324" t="s">
        <v>353</v>
      </c>
      <c r="K161" s="325">
        <f>SUM(K155:K160)</f>
        <v>-4.449799785999999</v>
      </c>
      <c r="L161" s="305" t="s">
        <v>350</v>
      </c>
      <c r="M161" s="180"/>
      <c r="N161" s="21"/>
      <c r="O161" s="21"/>
      <c r="P161" s="325">
        <f>SUM(P155:P160)</f>
        <v>23.301743268000003</v>
      </c>
      <c r="Q161" s="305" t="s">
        <v>350</v>
      </c>
    </row>
    <row r="162" spans="1:17" ht="13.5" thickBot="1">
      <c r="A162" s="319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215"/>
    </row>
  </sheetData>
  <sheetProtection/>
  <printOptions horizontalCentered="1"/>
  <pageMargins left="0.75" right="0.75" top="0.6" bottom="0.68" header="0.5" footer="0.5"/>
  <pageSetup horizontalDpi="600" verticalDpi="600" orientation="landscape" paperSize="9" scale="50" r:id="rId1"/>
  <rowBreaks count="3" manualBreakCount="3">
    <brk id="45" max="255" man="1"/>
    <brk id="74" max="16" man="1"/>
    <brk id="130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66"/>
  <sheetViews>
    <sheetView view="pageBreakPreview" zoomScale="70" zoomScaleNormal="85" zoomScaleSheetLayoutView="70" zoomScalePageLayoutView="0" workbookViewId="0" topLeftCell="A29">
      <selection activeCell="F40" sqref="F40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9.7109375" style="0" customWidth="1"/>
    <col min="5" max="5" width="15.421875" style="0" customWidth="1"/>
    <col min="6" max="6" width="6.8515625" style="0" customWidth="1"/>
    <col min="7" max="7" width="13.00390625" style="0" customWidth="1"/>
    <col min="8" max="8" width="12.421875" style="0" customWidth="1"/>
    <col min="9" max="9" width="9.28125" style="0" bestFit="1" customWidth="1"/>
    <col min="10" max="10" width="9.8515625" style="0" bestFit="1" customWidth="1"/>
    <col min="11" max="11" width="13.7109375" style="0" customWidth="1"/>
    <col min="12" max="12" width="14.421875" style="0" customWidth="1"/>
    <col min="13" max="13" width="14.28125" style="0" customWidth="1"/>
    <col min="14" max="14" width="9.28125" style="0" bestFit="1" customWidth="1"/>
    <col min="15" max="15" width="10.8515625" style="0" bestFit="1" customWidth="1"/>
    <col min="16" max="16" width="14.28125" style="0" customWidth="1"/>
    <col min="17" max="17" width="12.57421875" style="0" customWidth="1"/>
  </cols>
  <sheetData>
    <row r="1" spans="1:17" ht="26.25">
      <c r="A1" s="1" t="s">
        <v>257</v>
      </c>
      <c r="Q1" s="249" t="str">
        <f>NDPL!Q1</f>
        <v>JULY 2010</v>
      </c>
    </row>
    <row r="2" ht="18.75" customHeight="1">
      <c r="A2" s="110" t="s">
        <v>258</v>
      </c>
    </row>
    <row r="3" ht="23.25">
      <c r="A3" s="257" t="s">
        <v>231</v>
      </c>
    </row>
    <row r="4" spans="1:16" ht="24" thickBot="1">
      <c r="A4" s="608" t="s">
        <v>232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01/08/10</v>
      </c>
      <c r="H5" s="41" t="str">
        <f>NDPL!H5</f>
        <v>INTIAL READING 01/07/10</v>
      </c>
      <c r="I5" s="41" t="s">
        <v>4</v>
      </c>
      <c r="J5" s="41" t="s">
        <v>5</v>
      </c>
      <c r="K5" s="41" t="s">
        <v>6</v>
      </c>
      <c r="L5" s="43" t="str">
        <f>NDPL!G5</f>
        <v>FINAL READING 01/08/10</v>
      </c>
      <c r="M5" s="41" t="str">
        <f>NDPL!H5</f>
        <v>INTIAL READING 01/07/10</v>
      </c>
      <c r="N5" s="41" t="s">
        <v>4</v>
      </c>
      <c r="O5" s="41" t="s">
        <v>5</v>
      </c>
      <c r="P5" s="41" t="s">
        <v>6</v>
      </c>
      <c r="Q5" s="244" t="s">
        <v>330</v>
      </c>
    </row>
    <row r="6" ht="14.25" thickBot="1" thickTop="1"/>
    <row r="7" spans="1:17" ht="18" customHeight="1" thickTop="1">
      <c r="A7" s="216"/>
      <c r="B7" s="217" t="s">
        <v>213</v>
      </c>
      <c r="C7" s="218"/>
      <c r="D7" s="218"/>
      <c r="E7" s="218"/>
      <c r="F7" s="218"/>
      <c r="G7" s="74"/>
      <c r="H7" s="75"/>
      <c r="I7" s="75"/>
      <c r="J7" s="75"/>
      <c r="K7" s="75"/>
      <c r="L7" s="76"/>
      <c r="M7" s="75"/>
      <c r="N7" s="75"/>
      <c r="O7" s="75"/>
      <c r="P7" s="75"/>
      <c r="Q7" s="208"/>
    </row>
    <row r="8" spans="1:17" ht="18" customHeight="1">
      <c r="A8" s="219"/>
      <c r="B8" s="220" t="s">
        <v>117</v>
      </c>
      <c r="C8" s="221"/>
      <c r="D8" s="222"/>
      <c r="E8" s="223"/>
      <c r="F8" s="224"/>
      <c r="G8" s="81"/>
      <c r="H8" s="82"/>
      <c r="I8" s="83"/>
      <c r="J8" s="83"/>
      <c r="K8" s="83"/>
      <c r="L8" s="84"/>
      <c r="M8" s="82"/>
      <c r="N8" s="83"/>
      <c r="O8" s="83"/>
      <c r="P8" s="83"/>
      <c r="Q8" s="209"/>
    </row>
    <row r="9" spans="1:17" ht="18" customHeight="1">
      <c r="A9" s="219">
        <v>1</v>
      </c>
      <c r="B9" s="220" t="s">
        <v>118</v>
      </c>
      <c r="C9" s="221">
        <v>4865136</v>
      </c>
      <c r="D9" s="225" t="s">
        <v>14</v>
      </c>
      <c r="E9" s="356" t="s">
        <v>368</v>
      </c>
      <c r="F9" s="226">
        <v>100</v>
      </c>
      <c r="G9" s="146">
        <v>1410</v>
      </c>
      <c r="H9" s="612">
        <v>1395</v>
      </c>
      <c r="I9" s="83">
        <f aca="true" t="shared" si="0" ref="I9:I49">G9-H9</f>
        <v>15</v>
      </c>
      <c r="J9" s="83">
        <f aca="true" t="shared" si="1" ref="J9:J49">$F9*I9</f>
        <v>1500</v>
      </c>
      <c r="K9" s="83">
        <f aca="true" t="shared" si="2" ref="K9:K49">J9/1000000</f>
        <v>0.0015</v>
      </c>
      <c r="L9" s="252">
        <v>46607</v>
      </c>
      <c r="M9" s="83">
        <v>44340</v>
      </c>
      <c r="N9" s="83">
        <f aca="true" t="shared" si="3" ref="N9:N49">L9-M9</f>
        <v>2267</v>
      </c>
      <c r="O9" s="83">
        <f aca="true" t="shared" si="4" ref="O9:O49">$F9*N9</f>
        <v>226700</v>
      </c>
      <c r="P9" s="83">
        <f aca="true" t="shared" si="5" ref="P9:P49">O9/1000000</f>
        <v>0.2267</v>
      </c>
      <c r="Q9" s="209"/>
    </row>
    <row r="10" spans="1:17" ht="18" customHeight="1">
      <c r="A10" s="219">
        <v>2</v>
      </c>
      <c r="B10" s="220" t="s">
        <v>119</v>
      </c>
      <c r="C10" s="221">
        <v>4865137</v>
      </c>
      <c r="D10" s="225" t="s">
        <v>14</v>
      </c>
      <c r="E10" s="356" t="s">
        <v>368</v>
      </c>
      <c r="F10" s="226">
        <v>100</v>
      </c>
      <c r="G10" s="146">
        <v>1229</v>
      </c>
      <c r="H10" s="612">
        <v>1169</v>
      </c>
      <c r="I10" s="83">
        <f t="shared" si="0"/>
        <v>60</v>
      </c>
      <c r="J10" s="83">
        <f t="shared" si="1"/>
        <v>6000</v>
      </c>
      <c r="K10" s="83">
        <f t="shared" si="2"/>
        <v>0.006</v>
      </c>
      <c r="L10" s="252">
        <v>106602</v>
      </c>
      <c r="M10" s="83">
        <v>101793</v>
      </c>
      <c r="N10" s="83">
        <f t="shared" si="3"/>
        <v>4809</v>
      </c>
      <c r="O10" s="83">
        <f t="shared" si="4"/>
        <v>480900</v>
      </c>
      <c r="P10" s="83">
        <f t="shared" si="5"/>
        <v>0.4809</v>
      </c>
      <c r="Q10" s="209"/>
    </row>
    <row r="11" spans="1:17" ht="18" customHeight="1">
      <c r="A11" s="219">
        <v>3</v>
      </c>
      <c r="B11" s="220" t="s">
        <v>120</v>
      </c>
      <c r="C11" s="221">
        <v>4865138</v>
      </c>
      <c r="D11" s="225" t="s">
        <v>14</v>
      </c>
      <c r="E11" s="356" t="s">
        <v>368</v>
      </c>
      <c r="F11" s="226">
        <v>100</v>
      </c>
      <c r="G11" s="146">
        <v>999797</v>
      </c>
      <c r="H11" s="612">
        <v>999794</v>
      </c>
      <c r="I11" s="83">
        <f t="shared" si="0"/>
        <v>3</v>
      </c>
      <c r="J11" s="83">
        <f t="shared" si="1"/>
        <v>300</v>
      </c>
      <c r="K11" s="83">
        <f t="shared" si="2"/>
        <v>0.0003</v>
      </c>
      <c r="L11" s="252">
        <v>5628</v>
      </c>
      <c r="M11" s="83">
        <v>3792</v>
      </c>
      <c r="N11" s="83">
        <f t="shared" si="3"/>
        <v>1836</v>
      </c>
      <c r="O11" s="83">
        <f t="shared" si="4"/>
        <v>183600</v>
      </c>
      <c r="P11" s="83">
        <f t="shared" si="5"/>
        <v>0.1836</v>
      </c>
      <c r="Q11" s="209"/>
    </row>
    <row r="12" spans="1:17" ht="18" customHeight="1">
      <c r="A12" s="219">
        <v>4</v>
      </c>
      <c r="B12" s="220" t="s">
        <v>121</v>
      </c>
      <c r="C12" s="221">
        <v>4865139</v>
      </c>
      <c r="D12" s="225" t="s">
        <v>14</v>
      </c>
      <c r="E12" s="356" t="s">
        <v>368</v>
      </c>
      <c r="F12" s="226">
        <v>100</v>
      </c>
      <c r="G12" s="146">
        <v>3011</v>
      </c>
      <c r="H12" s="612">
        <v>2901</v>
      </c>
      <c r="I12" s="83">
        <f t="shared" si="0"/>
        <v>110</v>
      </c>
      <c r="J12" s="83">
        <f t="shared" si="1"/>
        <v>11000</v>
      </c>
      <c r="K12" s="83">
        <f t="shared" si="2"/>
        <v>0.011</v>
      </c>
      <c r="L12" s="252">
        <v>67888</v>
      </c>
      <c r="M12" s="83">
        <v>59336</v>
      </c>
      <c r="N12" s="83">
        <f t="shared" si="3"/>
        <v>8552</v>
      </c>
      <c r="O12" s="83">
        <f t="shared" si="4"/>
        <v>855200</v>
      </c>
      <c r="P12" s="83">
        <f t="shared" si="5"/>
        <v>0.8552</v>
      </c>
      <c r="Q12" s="209"/>
    </row>
    <row r="13" spans="1:17" ht="18" customHeight="1">
      <c r="A13" s="219">
        <v>5</v>
      </c>
      <c r="B13" s="220" t="s">
        <v>122</v>
      </c>
      <c r="C13" s="221">
        <v>4864948</v>
      </c>
      <c r="D13" s="225" t="s">
        <v>14</v>
      </c>
      <c r="E13" s="356" t="s">
        <v>368</v>
      </c>
      <c r="F13" s="226">
        <v>1000</v>
      </c>
      <c r="G13" s="146">
        <v>25671</v>
      </c>
      <c r="H13" s="612">
        <v>23602</v>
      </c>
      <c r="I13" s="83">
        <f t="shared" si="0"/>
        <v>2069</v>
      </c>
      <c r="J13" s="83">
        <f t="shared" si="1"/>
        <v>2069000</v>
      </c>
      <c r="K13" s="83">
        <f t="shared" si="2"/>
        <v>2.069</v>
      </c>
      <c r="L13" s="252">
        <v>232</v>
      </c>
      <c r="M13" s="83">
        <v>225</v>
      </c>
      <c r="N13" s="83">
        <f t="shared" si="3"/>
        <v>7</v>
      </c>
      <c r="O13" s="83">
        <f t="shared" si="4"/>
        <v>7000</v>
      </c>
      <c r="P13" s="83">
        <f t="shared" si="5"/>
        <v>0.007</v>
      </c>
      <c r="Q13" s="209"/>
    </row>
    <row r="14" spans="1:17" ht="18" customHeight="1">
      <c r="A14" s="219"/>
      <c r="B14" s="227" t="s">
        <v>163</v>
      </c>
      <c r="C14" s="221"/>
      <c r="D14" s="225"/>
      <c r="E14" s="356"/>
      <c r="F14" s="226"/>
      <c r="G14" s="146"/>
      <c r="H14" s="612"/>
      <c r="I14" s="83"/>
      <c r="J14" s="83"/>
      <c r="K14" s="83"/>
      <c r="L14" s="252"/>
      <c r="M14" s="83"/>
      <c r="N14" s="83"/>
      <c r="O14" s="83"/>
      <c r="P14" s="83"/>
      <c r="Q14" s="209"/>
    </row>
    <row r="15" spans="1:17" ht="18" customHeight="1">
      <c r="A15" s="219"/>
      <c r="B15" s="227" t="s">
        <v>117</v>
      </c>
      <c r="C15" s="221"/>
      <c r="D15" s="225"/>
      <c r="E15" s="356"/>
      <c r="F15" s="226"/>
      <c r="G15" s="146"/>
      <c r="H15" s="83"/>
      <c r="I15" s="83"/>
      <c r="J15" s="83"/>
      <c r="K15" s="83"/>
      <c r="L15" s="252"/>
      <c r="M15" s="83"/>
      <c r="N15" s="83"/>
      <c r="O15" s="83"/>
      <c r="P15" s="83"/>
      <c r="Q15" s="209"/>
    </row>
    <row r="16" spans="1:17" ht="18" customHeight="1">
      <c r="A16" s="219">
        <v>6</v>
      </c>
      <c r="B16" s="220" t="s">
        <v>214</v>
      </c>
      <c r="C16" s="221">
        <v>4865124</v>
      </c>
      <c r="D16" s="222" t="s">
        <v>14</v>
      </c>
      <c r="E16" s="356" t="s">
        <v>368</v>
      </c>
      <c r="F16" s="226">
        <v>100</v>
      </c>
      <c r="G16" s="146">
        <v>19</v>
      </c>
      <c r="H16" s="83">
        <v>19</v>
      </c>
      <c r="I16" s="83">
        <f>G16-H16</f>
        <v>0</v>
      </c>
      <c r="J16" s="83">
        <f t="shared" si="1"/>
        <v>0</v>
      </c>
      <c r="K16" s="83">
        <f t="shared" si="2"/>
        <v>0</v>
      </c>
      <c r="L16" s="252">
        <v>260838</v>
      </c>
      <c r="M16" s="83">
        <v>254420</v>
      </c>
      <c r="N16" s="83">
        <f>L16-M16</f>
        <v>6418</v>
      </c>
      <c r="O16" s="83">
        <f t="shared" si="4"/>
        <v>641800</v>
      </c>
      <c r="P16" s="83">
        <f t="shared" si="5"/>
        <v>0.6418</v>
      </c>
      <c r="Q16" s="209"/>
    </row>
    <row r="17" spans="1:17" ht="18" customHeight="1">
      <c r="A17" s="219">
        <v>7</v>
      </c>
      <c r="B17" s="220" t="s">
        <v>215</v>
      </c>
      <c r="C17" s="221">
        <v>4865125</v>
      </c>
      <c r="D17" s="225" t="s">
        <v>14</v>
      </c>
      <c r="E17" s="356" t="s">
        <v>368</v>
      </c>
      <c r="F17" s="226">
        <v>100</v>
      </c>
      <c r="G17" s="146">
        <v>114</v>
      </c>
      <c r="H17" s="83">
        <v>114</v>
      </c>
      <c r="I17" s="83">
        <f t="shared" si="0"/>
        <v>0</v>
      </c>
      <c r="J17" s="83">
        <f t="shared" si="1"/>
        <v>0</v>
      </c>
      <c r="K17" s="83">
        <f t="shared" si="2"/>
        <v>0</v>
      </c>
      <c r="L17" s="252">
        <v>383308</v>
      </c>
      <c r="M17" s="83">
        <v>379944</v>
      </c>
      <c r="N17" s="83">
        <f t="shared" si="3"/>
        <v>3364</v>
      </c>
      <c r="O17" s="83">
        <f t="shared" si="4"/>
        <v>336400</v>
      </c>
      <c r="P17" s="83">
        <f t="shared" si="5"/>
        <v>0.3364</v>
      </c>
      <c r="Q17" s="209"/>
    </row>
    <row r="18" spans="1:17" ht="18" customHeight="1">
      <c r="A18" s="219">
        <v>8</v>
      </c>
      <c r="B18" s="223" t="s">
        <v>216</v>
      </c>
      <c r="C18" s="221">
        <v>4865126</v>
      </c>
      <c r="D18" s="225" t="s">
        <v>14</v>
      </c>
      <c r="E18" s="356" t="s">
        <v>368</v>
      </c>
      <c r="F18" s="226">
        <v>100</v>
      </c>
      <c r="G18" s="146">
        <v>349</v>
      </c>
      <c r="H18" s="83">
        <v>345</v>
      </c>
      <c r="I18" s="83">
        <f t="shared" si="0"/>
        <v>4</v>
      </c>
      <c r="J18" s="83">
        <f t="shared" si="1"/>
        <v>400</v>
      </c>
      <c r="K18" s="83">
        <f t="shared" si="2"/>
        <v>0.0004</v>
      </c>
      <c r="L18" s="252">
        <v>164889</v>
      </c>
      <c r="M18" s="83">
        <v>161334</v>
      </c>
      <c r="N18" s="83">
        <f t="shared" si="3"/>
        <v>3555</v>
      </c>
      <c r="O18" s="83">
        <f t="shared" si="4"/>
        <v>355500</v>
      </c>
      <c r="P18" s="83">
        <f t="shared" si="5"/>
        <v>0.3555</v>
      </c>
      <c r="Q18" s="209"/>
    </row>
    <row r="19" spans="1:17" ht="18" customHeight="1">
      <c r="A19" s="219">
        <v>9</v>
      </c>
      <c r="B19" s="220" t="s">
        <v>217</v>
      </c>
      <c r="C19" s="221">
        <v>4865127</v>
      </c>
      <c r="D19" s="225" t="s">
        <v>14</v>
      </c>
      <c r="E19" s="356" t="s">
        <v>368</v>
      </c>
      <c r="F19" s="226">
        <v>100</v>
      </c>
      <c r="G19" s="146">
        <v>170</v>
      </c>
      <c r="H19" s="83">
        <v>170</v>
      </c>
      <c r="I19" s="83">
        <f t="shared" si="0"/>
        <v>0</v>
      </c>
      <c r="J19" s="83">
        <f t="shared" si="1"/>
        <v>0</v>
      </c>
      <c r="K19" s="83">
        <f t="shared" si="2"/>
        <v>0</v>
      </c>
      <c r="L19" s="252">
        <v>285015</v>
      </c>
      <c r="M19" s="83">
        <v>280018</v>
      </c>
      <c r="N19" s="83">
        <f t="shared" si="3"/>
        <v>4997</v>
      </c>
      <c r="O19" s="83">
        <f t="shared" si="4"/>
        <v>499700</v>
      </c>
      <c r="P19" s="83">
        <f t="shared" si="5"/>
        <v>0.4997</v>
      </c>
      <c r="Q19" s="209"/>
    </row>
    <row r="20" spans="1:17" ht="18" customHeight="1">
      <c r="A20" s="219">
        <v>10</v>
      </c>
      <c r="B20" s="220" t="s">
        <v>218</v>
      </c>
      <c r="C20" s="221">
        <v>4865128</v>
      </c>
      <c r="D20" s="225" t="s">
        <v>14</v>
      </c>
      <c r="E20" s="356" t="s">
        <v>368</v>
      </c>
      <c r="F20" s="226">
        <v>100</v>
      </c>
      <c r="G20" s="146">
        <v>73</v>
      </c>
      <c r="H20" s="83">
        <v>73</v>
      </c>
      <c r="I20" s="83">
        <f t="shared" si="0"/>
        <v>0</v>
      </c>
      <c r="J20" s="83">
        <f t="shared" si="1"/>
        <v>0</v>
      </c>
      <c r="K20" s="83">
        <f t="shared" si="2"/>
        <v>0</v>
      </c>
      <c r="L20" s="252">
        <v>186350</v>
      </c>
      <c r="M20" s="83">
        <v>182274</v>
      </c>
      <c r="N20" s="83">
        <f t="shared" si="3"/>
        <v>4076</v>
      </c>
      <c r="O20" s="83">
        <f t="shared" si="4"/>
        <v>407600</v>
      </c>
      <c r="P20" s="83">
        <f t="shared" si="5"/>
        <v>0.4076</v>
      </c>
      <c r="Q20" s="209"/>
    </row>
    <row r="21" spans="1:17" ht="18" customHeight="1">
      <c r="A21" s="219">
        <v>11</v>
      </c>
      <c r="B21" s="220" t="s">
        <v>219</v>
      </c>
      <c r="C21" s="221">
        <v>4865129</v>
      </c>
      <c r="D21" s="222" t="s">
        <v>14</v>
      </c>
      <c r="E21" s="356" t="s">
        <v>368</v>
      </c>
      <c r="F21" s="226">
        <v>100</v>
      </c>
      <c r="G21" s="146">
        <v>71</v>
      </c>
      <c r="H21" s="83">
        <v>74</v>
      </c>
      <c r="I21" s="83">
        <f>G21-H21</f>
        <v>-3</v>
      </c>
      <c r="J21" s="83">
        <f t="shared" si="1"/>
        <v>-300</v>
      </c>
      <c r="K21" s="83">
        <f t="shared" si="2"/>
        <v>-0.0003</v>
      </c>
      <c r="L21" s="252">
        <v>122959</v>
      </c>
      <c r="M21" s="83">
        <v>123609</v>
      </c>
      <c r="N21" s="83">
        <f>L21-M21</f>
        <v>-650</v>
      </c>
      <c r="O21" s="83">
        <f t="shared" si="4"/>
        <v>-65000</v>
      </c>
      <c r="P21" s="83">
        <f t="shared" si="5"/>
        <v>-0.065</v>
      </c>
      <c r="Q21" s="209"/>
    </row>
    <row r="22" spans="1:17" ht="18" customHeight="1">
      <c r="A22" s="219">
        <v>12</v>
      </c>
      <c r="B22" s="220" t="s">
        <v>220</v>
      </c>
      <c r="C22" s="221">
        <v>4865130</v>
      </c>
      <c r="D22" s="225" t="s">
        <v>14</v>
      </c>
      <c r="E22" s="356" t="s">
        <v>368</v>
      </c>
      <c r="F22" s="226">
        <v>100</v>
      </c>
      <c r="G22" s="146">
        <v>279</v>
      </c>
      <c r="H22" s="83">
        <v>276</v>
      </c>
      <c r="I22" s="83">
        <f t="shared" si="0"/>
        <v>3</v>
      </c>
      <c r="J22" s="83">
        <f t="shared" si="1"/>
        <v>300</v>
      </c>
      <c r="K22" s="83">
        <f t="shared" si="2"/>
        <v>0.0003</v>
      </c>
      <c r="L22" s="252">
        <v>165402</v>
      </c>
      <c r="M22" s="83">
        <v>162162</v>
      </c>
      <c r="N22" s="83">
        <f t="shared" si="3"/>
        <v>3240</v>
      </c>
      <c r="O22" s="83">
        <f t="shared" si="4"/>
        <v>324000</v>
      </c>
      <c r="P22" s="83">
        <f t="shared" si="5"/>
        <v>0.324</v>
      </c>
      <c r="Q22" s="209"/>
    </row>
    <row r="23" spans="1:17" ht="18" customHeight="1">
      <c r="A23" s="219">
        <v>13</v>
      </c>
      <c r="B23" s="220" t="s">
        <v>221</v>
      </c>
      <c r="C23" s="221">
        <v>4865131</v>
      </c>
      <c r="D23" s="225" t="s">
        <v>14</v>
      </c>
      <c r="E23" s="356" t="s">
        <v>368</v>
      </c>
      <c r="F23" s="226">
        <v>100</v>
      </c>
      <c r="G23" s="146">
        <v>306</v>
      </c>
      <c r="H23" s="83">
        <v>289</v>
      </c>
      <c r="I23" s="83">
        <f t="shared" si="0"/>
        <v>17</v>
      </c>
      <c r="J23" s="83">
        <f t="shared" si="1"/>
        <v>1700</v>
      </c>
      <c r="K23" s="83">
        <f t="shared" si="2"/>
        <v>0.0017</v>
      </c>
      <c r="L23" s="252">
        <v>206012</v>
      </c>
      <c r="M23" s="83">
        <v>201856</v>
      </c>
      <c r="N23" s="83">
        <f t="shared" si="3"/>
        <v>4156</v>
      </c>
      <c r="O23" s="83">
        <f t="shared" si="4"/>
        <v>415600</v>
      </c>
      <c r="P23" s="83">
        <f t="shared" si="5"/>
        <v>0.4156</v>
      </c>
      <c r="Q23" s="209"/>
    </row>
    <row r="24" spans="1:17" ht="18" customHeight="1">
      <c r="A24" s="219"/>
      <c r="B24" s="228" t="s">
        <v>222</v>
      </c>
      <c r="C24" s="221"/>
      <c r="D24" s="225"/>
      <c r="E24" s="356"/>
      <c r="F24" s="226"/>
      <c r="G24" s="146"/>
      <c r="H24" s="83"/>
      <c r="I24" s="83"/>
      <c r="J24" s="83"/>
      <c r="K24" s="83"/>
      <c r="L24" s="252"/>
      <c r="M24" s="83"/>
      <c r="N24" s="83"/>
      <c r="O24" s="83"/>
      <c r="P24" s="83"/>
      <c r="Q24" s="209"/>
    </row>
    <row r="25" spans="1:17" ht="18" customHeight="1">
      <c r="A25" s="219">
        <v>14</v>
      </c>
      <c r="B25" s="220" t="s">
        <v>223</v>
      </c>
      <c r="C25" s="221">
        <v>4865037</v>
      </c>
      <c r="D25" s="225" t="s">
        <v>14</v>
      </c>
      <c r="E25" s="356" t="s">
        <v>368</v>
      </c>
      <c r="F25" s="226">
        <v>1100</v>
      </c>
      <c r="G25" s="146">
        <v>0</v>
      </c>
      <c r="H25" s="612">
        <v>0</v>
      </c>
      <c r="I25" s="83">
        <f t="shared" si="0"/>
        <v>0</v>
      </c>
      <c r="J25" s="83">
        <f t="shared" si="1"/>
        <v>0</v>
      </c>
      <c r="K25" s="83">
        <f t="shared" si="2"/>
        <v>0</v>
      </c>
      <c r="L25" s="252">
        <v>36153</v>
      </c>
      <c r="M25" s="83">
        <v>33291</v>
      </c>
      <c r="N25" s="83">
        <f t="shared" si="3"/>
        <v>2862</v>
      </c>
      <c r="O25" s="83">
        <f t="shared" si="4"/>
        <v>3148200</v>
      </c>
      <c r="P25" s="83">
        <f t="shared" si="5"/>
        <v>3.1482</v>
      </c>
      <c r="Q25" s="209"/>
    </row>
    <row r="26" spans="1:17" ht="18" customHeight="1">
      <c r="A26" s="219">
        <v>15</v>
      </c>
      <c r="B26" s="220" t="s">
        <v>224</v>
      </c>
      <c r="C26" s="221">
        <v>4865038</v>
      </c>
      <c r="D26" s="225" t="s">
        <v>14</v>
      </c>
      <c r="E26" s="356" t="s">
        <v>368</v>
      </c>
      <c r="F26" s="226">
        <v>1000</v>
      </c>
      <c r="G26" s="146">
        <v>4635</v>
      </c>
      <c r="H26" s="83">
        <v>4489</v>
      </c>
      <c r="I26" s="83">
        <f t="shared" si="0"/>
        <v>146</v>
      </c>
      <c r="J26" s="83">
        <f t="shared" si="1"/>
        <v>146000</v>
      </c>
      <c r="K26" s="83">
        <f t="shared" si="2"/>
        <v>0.146</v>
      </c>
      <c r="L26" s="252">
        <v>35996</v>
      </c>
      <c r="M26" s="83">
        <v>36001</v>
      </c>
      <c r="N26" s="83">
        <f t="shared" si="3"/>
        <v>-5</v>
      </c>
      <c r="O26" s="83">
        <f t="shared" si="4"/>
        <v>-5000</v>
      </c>
      <c r="P26" s="83">
        <f t="shared" si="5"/>
        <v>-0.005</v>
      </c>
      <c r="Q26" s="209"/>
    </row>
    <row r="27" spans="1:17" ht="18" customHeight="1">
      <c r="A27" s="219">
        <v>16</v>
      </c>
      <c r="B27" s="220" t="s">
        <v>225</v>
      </c>
      <c r="C27" s="221">
        <v>4865039</v>
      </c>
      <c r="D27" s="225" t="s">
        <v>14</v>
      </c>
      <c r="E27" s="356" t="s">
        <v>368</v>
      </c>
      <c r="F27" s="226">
        <v>1100</v>
      </c>
      <c r="G27" s="146">
        <v>0</v>
      </c>
      <c r="H27" s="612">
        <v>0</v>
      </c>
      <c r="I27" s="83">
        <f t="shared" si="0"/>
        <v>0</v>
      </c>
      <c r="J27" s="83">
        <f t="shared" si="1"/>
        <v>0</v>
      </c>
      <c r="K27" s="83">
        <f t="shared" si="2"/>
        <v>0</v>
      </c>
      <c r="L27" s="252">
        <v>104767</v>
      </c>
      <c r="M27" s="83">
        <v>101855</v>
      </c>
      <c r="N27" s="83">
        <f t="shared" si="3"/>
        <v>2912</v>
      </c>
      <c r="O27" s="83">
        <f t="shared" si="4"/>
        <v>3203200</v>
      </c>
      <c r="P27" s="83">
        <f t="shared" si="5"/>
        <v>3.2032</v>
      </c>
      <c r="Q27" s="209"/>
    </row>
    <row r="28" spans="1:17" ht="18" customHeight="1">
      <c r="A28" s="219">
        <v>17</v>
      </c>
      <c r="B28" s="223" t="s">
        <v>226</v>
      </c>
      <c r="C28" s="221">
        <v>4865040</v>
      </c>
      <c r="D28" s="225" t="s">
        <v>14</v>
      </c>
      <c r="E28" s="356" t="s">
        <v>368</v>
      </c>
      <c r="F28" s="226">
        <v>1000</v>
      </c>
      <c r="G28" s="146">
        <v>6924</v>
      </c>
      <c r="H28" s="83">
        <v>6717</v>
      </c>
      <c r="I28" s="83">
        <f t="shared" si="0"/>
        <v>207</v>
      </c>
      <c r="J28" s="83">
        <f t="shared" si="1"/>
        <v>207000</v>
      </c>
      <c r="K28" s="83">
        <f t="shared" si="2"/>
        <v>0.207</v>
      </c>
      <c r="L28" s="252">
        <v>48027</v>
      </c>
      <c r="M28" s="83">
        <v>48016</v>
      </c>
      <c r="N28" s="83">
        <f t="shared" si="3"/>
        <v>11</v>
      </c>
      <c r="O28" s="83">
        <f t="shared" si="4"/>
        <v>11000</v>
      </c>
      <c r="P28" s="83">
        <f t="shared" si="5"/>
        <v>0.011</v>
      </c>
      <c r="Q28" s="209"/>
    </row>
    <row r="29" spans="1:17" ht="18" customHeight="1">
      <c r="A29" s="219"/>
      <c r="B29" s="228"/>
      <c r="C29" s="221"/>
      <c r="D29" s="225"/>
      <c r="E29" s="356"/>
      <c r="F29" s="226"/>
      <c r="G29" s="146"/>
      <c r="H29" s="83"/>
      <c r="I29" s="83"/>
      <c r="J29" s="83"/>
      <c r="K29" s="99">
        <f>SUM(K25:K28)</f>
        <v>0.353</v>
      </c>
      <c r="L29" s="252"/>
      <c r="M29" s="83"/>
      <c r="N29" s="83"/>
      <c r="O29" s="83"/>
      <c r="P29" s="99">
        <f>SUM(P25:P28)</f>
        <v>6.3574</v>
      </c>
      <c r="Q29" s="209"/>
    </row>
    <row r="30" spans="1:17" ht="18" customHeight="1">
      <c r="A30" s="219"/>
      <c r="B30" s="227" t="s">
        <v>127</v>
      </c>
      <c r="C30" s="221"/>
      <c r="D30" s="222"/>
      <c r="E30" s="356"/>
      <c r="F30" s="226"/>
      <c r="G30" s="146"/>
      <c r="H30" s="83"/>
      <c r="I30" s="83"/>
      <c r="J30" s="83"/>
      <c r="K30" s="83"/>
      <c r="L30" s="252"/>
      <c r="M30" s="83"/>
      <c r="N30" s="83"/>
      <c r="O30" s="83"/>
      <c r="P30" s="83"/>
      <c r="Q30" s="209"/>
    </row>
    <row r="31" spans="1:17" ht="18" customHeight="1">
      <c r="A31" s="219">
        <v>18</v>
      </c>
      <c r="B31" s="220" t="s">
        <v>195</v>
      </c>
      <c r="C31" s="221">
        <v>4865140</v>
      </c>
      <c r="D31" s="225" t="s">
        <v>14</v>
      </c>
      <c r="E31" s="356" t="s">
        <v>368</v>
      </c>
      <c r="F31" s="226">
        <v>100</v>
      </c>
      <c r="G31" s="146">
        <v>637555</v>
      </c>
      <c r="H31" s="83">
        <v>619984</v>
      </c>
      <c r="I31" s="83">
        <f t="shared" si="0"/>
        <v>17571</v>
      </c>
      <c r="J31" s="83">
        <f t="shared" si="1"/>
        <v>1757100</v>
      </c>
      <c r="K31" s="83">
        <f t="shared" si="2"/>
        <v>1.7571</v>
      </c>
      <c r="L31" s="252">
        <v>42996</v>
      </c>
      <c r="M31" s="83">
        <v>42745</v>
      </c>
      <c r="N31" s="83">
        <f t="shared" si="3"/>
        <v>251</v>
      </c>
      <c r="O31" s="83">
        <f t="shared" si="4"/>
        <v>25100</v>
      </c>
      <c r="P31" s="83">
        <f t="shared" si="5"/>
        <v>0.0251</v>
      </c>
      <c r="Q31" s="209"/>
    </row>
    <row r="32" spans="1:17" ht="18" customHeight="1">
      <c r="A32" s="219">
        <v>19</v>
      </c>
      <c r="B32" s="220" t="s">
        <v>196</v>
      </c>
      <c r="C32" s="221">
        <v>4864852</v>
      </c>
      <c r="D32" s="225" t="s">
        <v>14</v>
      </c>
      <c r="E32" s="356" t="s">
        <v>368</v>
      </c>
      <c r="F32" s="226">
        <v>1000</v>
      </c>
      <c r="G32" s="146">
        <v>252</v>
      </c>
      <c r="H32" s="83">
        <v>279</v>
      </c>
      <c r="I32" s="83">
        <f>G32-H32</f>
        <v>-27</v>
      </c>
      <c r="J32" s="83">
        <f t="shared" si="1"/>
        <v>-27000</v>
      </c>
      <c r="K32" s="83">
        <f t="shared" si="2"/>
        <v>-0.027</v>
      </c>
      <c r="L32" s="252">
        <v>558</v>
      </c>
      <c r="M32" s="83">
        <v>519</v>
      </c>
      <c r="N32" s="83">
        <f>L32-M32</f>
        <v>39</v>
      </c>
      <c r="O32" s="83">
        <f t="shared" si="4"/>
        <v>39000</v>
      </c>
      <c r="P32" s="83">
        <f t="shared" si="5"/>
        <v>0.039</v>
      </c>
      <c r="Q32" s="209"/>
    </row>
    <row r="33" spans="1:17" ht="18" customHeight="1">
      <c r="A33" s="219">
        <v>20</v>
      </c>
      <c r="B33" s="223" t="s">
        <v>197</v>
      </c>
      <c r="C33" s="221">
        <v>4865142</v>
      </c>
      <c r="D33" s="225" t="s">
        <v>14</v>
      </c>
      <c r="E33" s="356" t="s">
        <v>368</v>
      </c>
      <c r="F33" s="226">
        <v>100</v>
      </c>
      <c r="G33" s="146">
        <v>598080</v>
      </c>
      <c r="H33" s="83">
        <v>577240</v>
      </c>
      <c r="I33" s="83">
        <f>G33-H33</f>
        <v>20840</v>
      </c>
      <c r="J33" s="83">
        <f t="shared" si="1"/>
        <v>2084000</v>
      </c>
      <c r="K33" s="83">
        <f t="shared" si="2"/>
        <v>2.084</v>
      </c>
      <c r="L33" s="252">
        <v>37993</v>
      </c>
      <c r="M33" s="83">
        <v>37683</v>
      </c>
      <c r="N33" s="83">
        <f>L33-M33</f>
        <v>310</v>
      </c>
      <c r="O33" s="83">
        <f t="shared" si="4"/>
        <v>31000</v>
      </c>
      <c r="P33" s="83">
        <f t="shared" si="5"/>
        <v>0.031</v>
      </c>
      <c r="Q33" s="209"/>
    </row>
    <row r="34" spans="1:17" ht="18" customHeight="1">
      <c r="A34" s="219"/>
      <c r="B34" s="228" t="s">
        <v>201</v>
      </c>
      <c r="C34" s="221"/>
      <c r="D34" s="225"/>
      <c r="E34" s="356"/>
      <c r="F34" s="226"/>
      <c r="G34" s="146"/>
      <c r="H34" s="83"/>
      <c r="I34" s="83"/>
      <c r="J34" s="83"/>
      <c r="K34" s="83"/>
      <c r="L34" s="252"/>
      <c r="M34" s="83"/>
      <c r="N34" s="83"/>
      <c r="O34" s="83"/>
      <c r="P34" s="83"/>
      <c r="Q34" s="209"/>
    </row>
    <row r="35" spans="1:17" ht="18" customHeight="1">
      <c r="A35" s="219">
        <v>21</v>
      </c>
      <c r="B35" s="220" t="s">
        <v>228</v>
      </c>
      <c r="C35" s="221">
        <v>4865132</v>
      </c>
      <c r="D35" s="225" t="s">
        <v>14</v>
      </c>
      <c r="E35" s="356" t="s">
        <v>368</v>
      </c>
      <c r="F35" s="226">
        <v>100</v>
      </c>
      <c r="G35" s="146">
        <v>4400</v>
      </c>
      <c r="H35" s="83">
        <v>3281</v>
      </c>
      <c r="I35" s="83">
        <f t="shared" si="0"/>
        <v>1119</v>
      </c>
      <c r="J35" s="83">
        <f t="shared" si="1"/>
        <v>111900</v>
      </c>
      <c r="K35" s="83">
        <f t="shared" si="2"/>
        <v>0.1119</v>
      </c>
      <c r="L35" s="252">
        <v>605406</v>
      </c>
      <c r="M35" s="83">
        <v>598169</v>
      </c>
      <c r="N35" s="83">
        <f t="shared" si="3"/>
        <v>7237</v>
      </c>
      <c r="O35" s="83">
        <f t="shared" si="4"/>
        <v>723700</v>
      </c>
      <c r="P35" s="83">
        <f t="shared" si="5"/>
        <v>0.7237</v>
      </c>
      <c r="Q35" s="209"/>
    </row>
    <row r="36" spans="1:17" ht="18" customHeight="1" thickBot="1">
      <c r="A36" s="230">
        <v>22</v>
      </c>
      <c r="B36" s="240" t="s">
        <v>229</v>
      </c>
      <c r="C36" s="232">
        <v>4864803</v>
      </c>
      <c r="D36" s="234" t="s">
        <v>14</v>
      </c>
      <c r="E36" s="231" t="s">
        <v>368</v>
      </c>
      <c r="F36" s="241">
        <v>100</v>
      </c>
      <c r="G36" s="615">
        <v>64587</v>
      </c>
      <c r="H36" s="616">
        <v>64446</v>
      </c>
      <c r="I36" s="94">
        <f>G36-H36</f>
        <v>141</v>
      </c>
      <c r="J36" s="94">
        <f t="shared" si="1"/>
        <v>14100</v>
      </c>
      <c r="K36" s="94">
        <f t="shared" si="2"/>
        <v>0.0141</v>
      </c>
      <c r="L36" s="613">
        <v>134826</v>
      </c>
      <c r="M36" s="94">
        <v>122397</v>
      </c>
      <c r="N36" s="94">
        <f>L36-M36</f>
        <v>12429</v>
      </c>
      <c r="O36" s="94">
        <f t="shared" si="4"/>
        <v>1242900</v>
      </c>
      <c r="P36" s="94">
        <f t="shared" si="5"/>
        <v>1.2429</v>
      </c>
      <c r="Q36" s="210"/>
    </row>
    <row r="37" spans="1:17" ht="18" customHeight="1" thickTop="1">
      <c r="A37" s="218"/>
      <c r="B37" s="220"/>
      <c r="C37" s="221"/>
      <c r="D37" s="222"/>
      <c r="E37" s="356"/>
      <c r="F37" s="221"/>
      <c r="G37" s="245"/>
      <c r="H37" s="83"/>
      <c r="I37" s="83"/>
      <c r="J37" s="83"/>
      <c r="K37" s="83"/>
      <c r="L37" s="614"/>
      <c r="M37" s="83"/>
      <c r="N37" s="83"/>
      <c r="O37" s="83"/>
      <c r="P37" s="83"/>
      <c r="Q37" s="27"/>
    </row>
    <row r="38" spans="1:17" ht="28.5" customHeight="1" thickBot="1">
      <c r="A38" s="246"/>
      <c r="B38" s="626" t="s">
        <v>370</v>
      </c>
      <c r="C38" s="232"/>
      <c r="D38" s="234"/>
      <c r="E38" s="231"/>
      <c r="F38" s="232"/>
      <c r="G38" s="232"/>
      <c r="H38" s="94"/>
      <c r="I38" s="94"/>
      <c r="J38" s="94"/>
      <c r="K38" s="94"/>
      <c r="L38" s="94"/>
      <c r="M38" s="94"/>
      <c r="N38" s="94"/>
      <c r="O38" s="94"/>
      <c r="P38" s="94"/>
      <c r="Q38" s="249" t="str">
        <f>NDPL!Q1</f>
        <v>JULY 2010</v>
      </c>
    </row>
    <row r="39" spans="1:17" ht="18" customHeight="1" thickTop="1">
      <c r="A39" s="219"/>
      <c r="B39" s="227" t="s">
        <v>204</v>
      </c>
      <c r="C39" s="221"/>
      <c r="D39" s="222"/>
      <c r="E39" s="356"/>
      <c r="F39" s="226"/>
      <c r="G39" s="146"/>
      <c r="H39" s="83"/>
      <c r="I39" s="83"/>
      <c r="J39" s="83"/>
      <c r="K39" s="83"/>
      <c r="L39" s="252"/>
      <c r="M39" s="83"/>
      <c r="N39" s="83"/>
      <c r="O39" s="83"/>
      <c r="P39" s="83"/>
      <c r="Q39" s="208"/>
    </row>
    <row r="40" spans="1:17" ht="25.5">
      <c r="A40" s="219">
        <v>23</v>
      </c>
      <c r="B40" s="229" t="s">
        <v>230</v>
      </c>
      <c r="C40" s="221">
        <v>4865133</v>
      </c>
      <c r="D40" s="225" t="s">
        <v>14</v>
      </c>
      <c r="E40" s="356" t="s">
        <v>368</v>
      </c>
      <c r="F40" s="226">
        <v>-100</v>
      </c>
      <c r="G40" s="146">
        <v>145866</v>
      </c>
      <c r="H40" s="83">
        <v>145880</v>
      </c>
      <c r="I40" s="83">
        <f t="shared" si="0"/>
        <v>-14</v>
      </c>
      <c r="J40" s="83">
        <f t="shared" si="1"/>
        <v>1400</v>
      </c>
      <c r="K40" s="83">
        <f t="shared" si="2"/>
        <v>0.0014</v>
      </c>
      <c r="L40" s="617">
        <v>24342</v>
      </c>
      <c r="M40" s="83">
        <v>24436</v>
      </c>
      <c r="N40" s="83">
        <f t="shared" si="3"/>
        <v>-94</v>
      </c>
      <c r="O40" s="83">
        <f t="shared" si="4"/>
        <v>9400</v>
      </c>
      <c r="P40" s="83">
        <f t="shared" si="5"/>
        <v>0.0094</v>
      </c>
      <c r="Q40" s="209"/>
    </row>
    <row r="41" spans="1:17" ht="18" customHeight="1">
      <c r="A41" s="219"/>
      <c r="B41" s="227" t="s">
        <v>206</v>
      </c>
      <c r="C41" s="221"/>
      <c r="D41" s="225"/>
      <c r="E41" s="356"/>
      <c r="F41" s="226"/>
      <c r="G41" s="146"/>
      <c r="H41" s="83"/>
      <c r="I41" s="83"/>
      <c r="J41" s="83"/>
      <c r="K41" s="83"/>
      <c r="L41" s="252"/>
      <c r="M41" s="83"/>
      <c r="N41" s="83"/>
      <c r="O41" s="83"/>
      <c r="P41" s="83"/>
      <c r="Q41" s="209"/>
    </row>
    <row r="42" spans="1:17" ht="18" customHeight="1">
      <c r="A42" s="219">
        <v>24</v>
      </c>
      <c r="B42" s="220" t="s">
        <v>190</v>
      </c>
      <c r="C42" s="221">
        <v>4865076</v>
      </c>
      <c r="D42" s="225" t="s">
        <v>14</v>
      </c>
      <c r="E42" s="356" t="s">
        <v>368</v>
      </c>
      <c r="F42" s="226">
        <v>100</v>
      </c>
      <c r="G42" s="146">
        <v>739</v>
      </c>
      <c r="H42" s="83">
        <v>729</v>
      </c>
      <c r="I42" s="83">
        <f t="shared" si="0"/>
        <v>10</v>
      </c>
      <c r="J42" s="83">
        <f t="shared" si="1"/>
        <v>1000</v>
      </c>
      <c r="K42" s="83">
        <f t="shared" si="2"/>
        <v>0.001</v>
      </c>
      <c r="L42" s="252">
        <v>10651</v>
      </c>
      <c r="M42" s="83">
        <v>10571</v>
      </c>
      <c r="N42" s="83">
        <f t="shared" si="3"/>
        <v>80</v>
      </c>
      <c r="O42" s="83">
        <f t="shared" si="4"/>
        <v>8000</v>
      </c>
      <c r="P42" s="83">
        <f t="shared" si="5"/>
        <v>0.008</v>
      </c>
      <c r="Q42" s="209"/>
    </row>
    <row r="43" spans="1:17" ht="18" customHeight="1">
      <c r="A43" s="219">
        <v>25</v>
      </c>
      <c r="B43" s="223" t="s">
        <v>207</v>
      </c>
      <c r="C43" s="221">
        <v>4865077</v>
      </c>
      <c r="D43" s="225" t="s">
        <v>14</v>
      </c>
      <c r="E43" s="356" t="s">
        <v>368</v>
      </c>
      <c r="F43" s="226">
        <v>100</v>
      </c>
      <c r="G43" s="146"/>
      <c r="H43" s="83"/>
      <c r="I43" s="83">
        <f t="shared" si="0"/>
        <v>0</v>
      </c>
      <c r="J43" s="83">
        <f t="shared" si="1"/>
        <v>0</v>
      </c>
      <c r="K43" s="83">
        <f t="shared" si="2"/>
        <v>0</v>
      </c>
      <c r="L43" s="252"/>
      <c r="M43" s="83"/>
      <c r="N43" s="83">
        <f t="shared" si="3"/>
        <v>0</v>
      </c>
      <c r="O43" s="83">
        <f t="shared" si="4"/>
        <v>0</v>
      </c>
      <c r="P43" s="83">
        <f t="shared" si="5"/>
        <v>0</v>
      </c>
      <c r="Q43" s="209"/>
    </row>
    <row r="44" spans="1:17" ht="18" customHeight="1">
      <c r="A44" s="219"/>
      <c r="B44" s="227" t="s">
        <v>180</v>
      </c>
      <c r="C44" s="221"/>
      <c r="D44" s="225"/>
      <c r="E44" s="356"/>
      <c r="F44" s="226"/>
      <c r="G44" s="146"/>
      <c r="H44" s="83"/>
      <c r="I44" s="83"/>
      <c r="J44" s="83"/>
      <c r="K44" s="83"/>
      <c r="L44" s="252"/>
      <c r="M44" s="83"/>
      <c r="N44" s="83"/>
      <c r="O44" s="83"/>
      <c r="P44" s="83"/>
      <c r="Q44" s="209"/>
    </row>
    <row r="45" spans="1:17" ht="18" customHeight="1">
      <c r="A45" s="219">
        <v>26</v>
      </c>
      <c r="B45" s="220" t="s">
        <v>198</v>
      </c>
      <c r="C45" s="221">
        <v>4865093</v>
      </c>
      <c r="D45" s="225" t="s">
        <v>14</v>
      </c>
      <c r="E45" s="356" t="s">
        <v>368</v>
      </c>
      <c r="F45" s="226">
        <v>100</v>
      </c>
      <c r="G45" s="146">
        <v>3458</v>
      </c>
      <c r="H45" s="83">
        <v>3426</v>
      </c>
      <c r="I45" s="83">
        <f t="shared" si="0"/>
        <v>32</v>
      </c>
      <c r="J45" s="83">
        <f t="shared" si="1"/>
        <v>3200</v>
      </c>
      <c r="K45" s="83">
        <f t="shared" si="2"/>
        <v>0.0032</v>
      </c>
      <c r="L45" s="252">
        <v>46729</v>
      </c>
      <c r="M45" s="83">
        <v>45331</v>
      </c>
      <c r="N45" s="83">
        <f t="shared" si="3"/>
        <v>1398</v>
      </c>
      <c r="O45" s="83">
        <f t="shared" si="4"/>
        <v>139800</v>
      </c>
      <c r="P45" s="83">
        <f t="shared" si="5"/>
        <v>0.1398</v>
      </c>
      <c r="Q45" s="209"/>
    </row>
    <row r="46" spans="1:17" ht="18" customHeight="1">
      <c r="A46" s="219">
        <v>27</v>
      </c>
      <c r="B46" s="223" t="s">
        <v>199</v>
      </c>
      <c r="C46" s="221">
        <v>4865094</v>
      </c>
      <c r="D46" s="225" t="s">
        <v>14</v>
      </c>
      <c r="E46" s="356" t="s">
        <v>368</v>
      </c>
      <c r="F46" s="226">
        <v>100</v>
      </c>
      <c r="G46" s="146">
        <v>6658</v>
      </c>
      <c r="H46" s="83">
        <v>6609</v>
      </c>
      <c r="I46" s="83">
        <f>G46-H46</f>
        <v>49</v>
      </c>
      <c r="J46" s="83">
        <f t="shared" si="1"/>
        <v>4900</v>
      </c>
      <c r="K46" s="83">
        <f t="shared" si="2"/>
        <v>0.0049</v>
      </c>
      <c r="L46" s="252">
        <v>44519</v>
      </c>
      <c r="M46" s="83">
        <v>42638</v>
      </c>
      <c r="N46" s="83">
        <f>L46-M46</f>
        <v>1881</v>
      </c>
      <c r="O46" s="83">
        <f t="shared" si="4"/>
        <v>188100</v>
      </c>
      <c r="P46" s="83">
        <f t="shared" si="5"/>
        <v>0.1881</v>
      </c>
      <c r="Q46" s="209"/>
    </row>
    <row r="47" spans="1:17" ht="25.5">
      <c r="A47" s="219">
        <v>28</v>
      </c>
      <c r="B47" s="229" t="s">
        <v>227</v>
      </c>
      <c r="C47" s="221">
        <v>4865144</v>
      </c>
      <c r="D47" s="225" t="s">
        <v>14</v>
      </c>
      <c r="E47" s="356" t="s">
        <v>368</v>
      </c>
      <c r="F47" s="226">
        <v>100</v>
      </c>
      <c r="G47" s="146">
        <v>28007</v>
      </c>
      <c r="H47" s="83">
        <v>27977</v>
      </c>
      <c r="I47" s="83">
        <f t="shared" si="0"/>
        <v>30</v>
      </c>
      <c r="J47" s="83">
        <f t="shared" si="1"/>
        <v>3000</v>
      </c>
      <c r="K47" s="83">
        <f t="shared" si="2"/>
        <v>0.003</v>
      </c>
      <c r="L47" s="617">
        <v>96598</v>
      </c>
      <c r="M47" s="83">
        <v>90600</v>
      </c>
      <c r="N47" s="83">
        <f t="shared" si="3"/>
        <v>5998</v>
      </c>
      <c r="O47" s="83">
        <f t="shared" si="4"/>
        <v>599800</v>
      </c>
      <c r="P47" s="83">
        <f t="shared" si="5"/>
        <v>0.5998</v>
      </c>
      <c r="Q47" s="209"/>
    </row>
    <row r="48" spans="1:17" ht="18" customHeight="1">
      <c r="A48" s="219"/>
      <c r="B48" s="227" t="s">
        <v>190</v>
      </c>
      <c r="C48" s="221"/>
      <c r="D48" s="225"/>
      <c r="E48" s="222"/>
      <c r="F48" s="226"/>
      <c r="G48" s="146"/>
      <c r="H48" s="83"/>
      <c r="I48" s="83"/>
      <c r="J48" s="83"/>
      <c r="K48" s="83"/>
      <c r="L48" s="252"/>
      <c r="M48" s="83"/>
      <c r="N48" s="83"/>
      <c r="O48" s="83"/>
      <c r="P48" s="83"/>
      <c r="Q48" s="209"/>
    </row>
    <row r="49" spans="1:17" ht="18" customHeight="1">
      <c r="A49" s="219">
        <v>29</v>
      </c>
      <c r="B49" s="220" t="s">
        <v>191</v>
      </c>
      <c r="C49" s="221">
        <v>4865143</v>
      </c>
      <c r="D49" s="225" t="s">
        <v>14</v>
      </c>
      <c r="E49" s="222" t="s">
        <v>15</v>
      </c>
      <c r="F49" s="226">
        <v>-100</v>
      </c>
      <c r="G49" s="146">
        <v>996201</v>
      </c>
      <c r="H49" s="83">
        <v>996202</v>
      </c>
      <c r="I49" s="83">
        <f t="shared" si="0"/>
        <v>-1</v>
      </c>
      <c r="J49" s="83">
        <f t="shared" si="1"/>
        <v>100</v>
      </c>
      <c r="K49" s="83">
        <f t="shared" si="2"/>
        <v>0.0001</v>
      </c>
      <c r="L49" s="252">
        <v>868202</v>
      </c>
      <c r="M49" s="83">
        <v>869703</v>
      </c>
      <c r="N49" s="83">
        <f t="shared" si="3"/>
        <v>-1501</v>
      </c>
      <c r="O49" s="83">
        <f t="shared" si="4"/>
        <v>150100</v>
      </c>
      <c r="P49" s="83">
        <f t="shared" si="5"/>
        <v>0.1501</v>
      </c>
      <c r="Q49" s="209"/>
    </row>
    <row r="50" spans="1:23" ht="18" customHeight="1" thickBot="1">
      <c r="A50" s="230"/>
      <c r="B50" s="231"/>
      <c r="C50" s="232"/>
      <c r="D50" s="233"/>
      <c r="E50" s="234"/>
      <c r="F50" s="235"/>
      <c r="G50" s="236"/>
      <c r="H50" s="237"/>
      <c r="I50" s="238"/>
      <c r="J50" s="238"/>
      <c r="K50" s="238"/>
      <c r="L50" s="239"/>
      <c r="M50" s="237"/>
      <c r="N50" s="238"/>
      <c r="O50" s="238"/>
      <c r="P50" s="238"/>
      <c r="Q50" s="243"/>
      <c r="R50" s="102"/>
      <c r="S50" s="102"/>
      <c r="T50" s="102"/>
      <c r="U50" s="102"/>
      <c r="V50" s="102"/>
      <c r="W50" s="102"/>
    </row>
    <row r="51" spans="1:23" ht="15.75" customHeight="1" thickTop="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2"/>
      <c r="S51" s="102"/>
      <c r="T51" s="102"/>
      <c r="U51" s="102"/>
      <c r="V51" s="102"/>
      <c r="W51" s="102"/>
    </row>
    <row r="52" spans="1:23" ht="15.7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2"/>
      <c r="S52" s="102"/>
      <c r="T52" s="102"/>
      <c r="U52" s="102"/>
      <c r="V52" s="102"/>
      <c r="W52" s="102"/>
    </row>
    <row r="53" spans="1:23" ht="15.7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2"/>
      <c r="S53" s="102"/>
      <c r="T53" s="102"/>
      <c r="U53" s="102"/>
      <c r="V53" s="102"/>
      <c r="W53" s="102"/>
    </row>
    <row r="54" spans="1:16" ht="25.5" customHeight="1">
      <c r="A54" s="242" t="s">
        <v>360</v>
      </c>
      <c r="B54" s="97"/>
      <c r="C54" s="98"/>
      <c r="D54" s="97"/>
      <c r="E54" s="97"/>
      <c r="F54" s="97"/>
      <c r="G54" s="97"/>
      <c r="H54" s="97"/>
      <c r="I54" s="97"/>
      <c r="J54" s="97"/>
      <c r="K54" s="111">
        <f>SUM(K9:K53)-K29</f>
        <v>6.3966</v>
      </c>
      <c r="L54" s="97"/>
      <c r="M54" s="97"/>
      <c r="N54" s="97"/>
      <c r="O54" s="97"/>
      <c r="P54" s="111">
        <f>SUM(P9:P53)-P29</f>
        <v>14.183299999999994</v>
      </c>
    </row>
    <row r="55" spans="1:16" ht="12.7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</row>
    <row r="56" spans="1:16" ht="9.7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</row>
    <row r="57" spans="1:16" ht="12.75" hidden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</row>
    <row r="58" spans="1:16" ht="23.25" customHeight="1" thickBot="1">
      <c r="A58" s="97"/>
      <c r="B58" s="97"/>
      <c r="C58" s="340"/>
      <c r="D58" s="97"/>
      <c r="E58" s="97"/>
      <c r="F58" s="97"/>
      <c r="G58" s="97"/>
      <c r="H58" s="97"/>
      <c r="I58" s="97"/>
      <c r="J58" s="343"/>
      <c r="K58" s="361" t="s">
        <v>361</v>
      </c>
      <c r="L58" s="97"/>
      <c r="M58" s="97"/>
      <c r="N58" s="97"/>
      <c r="O58" s="97"/>
      <c r="P58" s="361" t="s">
        <v>362</v>
      </c>
    </row>
    <row r="59" spans="1:17" ht="20.25">
      <c r="A59" s="337"/>
      <c r="B59" s="338"/>
      <c r="C59" s="242"/>
      <c r="D59" s="59"/>
      <c r="E59" s="59"/>
      <c r="F59" s="59"/>
      <c r="G59" s="59"/>
      <c r="H59" s="59"/>
      <c r="I59" s="59"/>
      <c r="J59" s="339"/>
      <c r="K59" s="338"/>
      <c r="L59" s="338"/>
      <c r="M59" s="338"/>
      <c r="N59" s="338"/>
      <c r="O59" s="338"/>
      <c r="P59" s="338"/>
      <c r="Q59" s="60"/>
    </row>
    <row r="60" spans="1:17" ht="20.25">
      <c r="A60" s="342"/>
      <c r="B60" s="242" t="s">
        <v>358</v>
      </c>
      <c r="C60" s="242"/>
      <c r="D60" s="332"/>
      <c r="E60" s="332"/>
      <c r="F60" s="332"/>
      <c r="G60" s="332"/>
      <c r="H60" s="332"/>
      <c r="I60" s="332"/>
      <c r="J60" s="332"/>
      <c r="K60" s="341">
        <f>K54</f>
        <v>6.3966</v>
      </c>
      <c r="L60" s="82"/>
      <c r="M60" s="82"/>
      <c r="N60" s="82"/>
      <c r="O60" s="82"/>
      <c r="P60" s="341">
        <f>P54</f>
        <v>14.183299999999994</v>
      </c>
      <c r="Q60" s="61"/>
    </row>
    <row r="61" spans="1:17" ht="20.25">
      <c r="A61" s="342"/>
      <c r="B61" s="242"/>
      <c r="C61" s="242"/>
      <c r="D61" s="332"/>
      <c r="E61" s="332"/>
      <c r="F61" s="332"/>
      <c r="G61" s="332"/>
      <c r="H61" s="332"/>
      <c r="I61" s="334"/>
      <c r="J61" s="147"/>
      <c r="K61" s="82"/>
      <c r="L61" s="82"/>
      <c r="M61" s="82"/>
      <c r="N61" s="82"/>
      <c r="O61" s="82"/>
      <c r="P61" s="82"/>
      <c r="Q61" s="61"/>
    </row>
    <row r="62" spans="1:17" ht="20.25">
      <c r="A62" s="342"/>
      <c r="B62" s="242" t="s">
        <v>351</v>
      </c>
      <c r="C62" s="242"/>
      <c r="D62" s="332"/>
      <c r="E62" s="332"/>
      <c r="F62" s="332"/>
      <c r="G62" s="332"/>
      <c r="H62" s="332"/>
      <c r="I62" s="332"/>
      <c r="J62" s="332"/>
      <c r="K62" s="341">
        <f>-'STEPPED UP GENCO'!K50</f>
        <v>0.0188827848</v>
      </c>
      <c r="L62" s="341"/>
      <c r="M62" s="341"/>
      <c r="N62" s="341"/>
      <c r="O62" s="341"/>
      <c r="P62" s="341">
        <f>-'STEPPED UP GENCO'!P50</f>
        <v>-0.5156314204</v>
      </c>
      <c r="Q62" s="61"/>
    </row>
    <row r="63" spans="1:17" ht="20.25">
      <c r="A63" s="342"/>
      <c r="B63" s="242"/>
      <c r="C63" s="242"/>
      <c r="D63" s="335"/>
      <c r="E63" s="335"/>
      <c r="F63" s="335"/>
      <c r="G63" s="335"/>
      <c r="H63" s="335"/>
      <c r="I63" s="336"/>
      <c r="J63" s="331"/>
      <c r="K63" s="21"/>
      <c r="L63" s="21"/>
      <c r="M63" s="21"/>
      <c r="N63" s="21"/>
      <c r="O63" s="21"/>
      <c r="P63" s="21"/>
      <c r="Q63" s="61"/>
    </row>
    <row r="64" spans="1:17" ht="20.25">
      <c r="A64" s="342"/>
      <c r="B64" s="242" t="s">
        <v>359</v>
      </c>
      <c r="C64" s="242"/>
      <c r="D64" s="21"/>
      <c r="E64" s="21"/>
      <c r="F64" s="21"/>
      <c r="G64" s="21"/>
      <c r="H64" s="21"/>
      <c r="I64" s="21"/>
      <c r="J64" s="21"/>
      <c r="K64" s="345">
        <f>SUM(K60:K63)</f>
        <v>6.4154827848</v>
      </c>
      <c r="L64" s="21"/>
      <c r="M64" s="21"/>
      <c r="N64" s="21"/>
      <c r="O64" s="21"/>
      <c r="P64" s="345">
        <f>SUM(P60:P63)</f>
        <v>13.667668579599994</v>
      </c>
      <c r="Q64" s="61"/>
    </row>
    <row r="65" spans="1:17" ht="20.25">
      <c r="A65" s="318"/>
      <c r="B65" s="21"/>
      <c r="C65" s="24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61"/>
    </row>
    <row r="66" spans="1:17" ht="13.5" thickBot="1">
      <c r="A66" s="319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215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60" zoomScaleNormal="70" zoomScalePageLayoutView="0" workbookViewId="0" topLeftCell="E31">
      <selection activeCell="L29" sqref="L29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6.8515625" style="0" customWidth="1"/>
    <col min="5" max="5" width="25.421875" style="0" customWidth="1"/>
    <col min="6" max="6" width="14.421875" style="0" customWidth="1"/>
    <col min="7" max="7" width="18.140625" style="0" customWidth="1"/>
    <col min="8" max="8" width="18.28125" style="0" customWidth="1"/>
    <col min="9" max="9" width="15.00390625" style="0" customWidth="1"/>
    <col min="10" max="10" width="13.421875" style="0" customWidth="1"/>
    <col min="11" max="11" width="16.57421875" style="0" customWidth="1"/>
    <col min="12" max="12" width="17.140625" style="0" customWidth="1"/>
    <col min="13" max="13" width="17.28125" style="0" customWidth="1"/>
    <col min="14" max="14" width="17.8515625" style="0" customWidth="1"/>
    <col min="15" max="15" width="18.28125" style="0" customWidth="1"/>
    <col min="16" max="16" width="17.140625" style="0" customWidth="1"/>
    <col min="17" max="17" width="20.00390625" style="0" customWidth="1"/>
  </cols>
  <sheetData>
    <row r="1" ht="26.25" customHeight="1">
      <c r="A1" s="1" t="s">
        <v>257</v>
      </c>
    </row>
    <row r="2" spans="1:17" ht="23.25" customHeight="1">
      <c r="A2" s="2" t="s">
        <v>258</v>
      </c>
      <c r="Q2" s="409" t="str">
        <f>NDPL!Q1</f>
        <v>JULY 2010</v>
      </c>
    </row>
    <row r="3" ht="23.25">
      <c r="A3" s="257" t="s">
        <v>233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01/08/10</v>
      </c>
      <c r="H5" s="41" t="str">
        <f>NDPL!H5</f>
        <v>INTIAL READING 01/07/10</v>
      </c>
      <c r="I5" s="41" t="s">
        <v>4</v>
      </c>
      <c r="J5" s="41" t="s">
        <v>5</v>
      </c>
      <c r="K5" s="41" t="s">
        <v>6</v>
      </c>
      <c r="L5" s="43" t="str">
        <f>NDPL!G5</f>
        <v>FINAL READING 01/08/10</v>
      </c>
      <c r="M5" s="41" t="str">
        <f>NDPL!H5</f>
        <v>INTIAL READING 01/07/10</v>
      </c>
      <c r="N5" s="41" t="s">
        <v>4</v>
      </c>
      <c r="O5" s="41" t="s">
        <v>5</v>
      </c>
      <c r="P5" s="41" t="s">
        <v>6</v>
      </c>
      <c r="Q5" s="41" t="s">
        <v>330</v>
      </c>
    </row>
    <row r="6" ht="14.25" thickBot="1" thickTop="1"/>
    <row r="7" spans="1:17" ht="24" customHeight="1" thickTop="1">
      <c r="A7" s="250" t="s">
        <v>251</v>
      </c>
      <c r="B7" s="72"/>
      <c r="C7" s="73"/>
      <c r="D7" s="73"/>
      <c r="E7" s="73"/>
      <c r="F7" s="73"/>
      <c r="G7" s="76"/>
      <c r="H7" s="75"/>
      <c r="I7" s="75"/>
      <c r="J7" s="75"/>
      <c r="K7" s="75"/>
      <c r="L7" s="76"/>
      <c r="M7" s="75"/>
      <c r="N7" s="75"/>
      <c r="O7" s="75"/>
      <c r="P7" s="77"/>
      <c r="Q7" s="208"/>
    </row>
    <row r="8" spans="1:17" ht="19.5" customHeight="1">
      <c r="A8" s="382" t="s">
        <v>234</v>
      </c>
      <c r="B8" s="256"/>
      <c r="C8" s="256"/>
      <c r="D8" s="256"/>
      <c r="E8" s="256"/>
      <c r="F8" s="256"/>
      <c r="G8" s="145"/>
      <c r="H8" s="82"/>
      <c r="I8" s="83"/>
      <c r="J8" s="83"/>
      <c r="K8" s="83"/>
      <c r="L8" s="84"/>
      <c r="M8" s="82"/>
      <c r="N8" s="83"/>
      <c r="O8" s="83"/>
      <c r="P8" s="85"/>
      <c r="Q8" s="209"/>
    </row>
    <row r="9" spans="1:17" ht="19.5" customHeight="1">
      <c r="A9" s="383" t="s">
        <v>235</v>
      </c>
      <c r="B9" s="256"/>
      <c r="C9" s="256"/>
      <c r="D9" s="256"/>
      <c r="E9" s="256"/>
      <c r="F9" s="256"/>
      <c r="G9" s="145"/>
      <c r="H9" s="82"/>
      <c r="I9" s="83"/>
      <c r="J9" s="83"/>
      <c r="K9" s="83"/>
      <c r="L9" s="84"/>
      <c r="M9" s="82"/>
      <c r="N9" s="83"/>
      <c r="O9" s="83"/>
      <c r="P9" s="85"/>
      <c r="Q9" s="209"/>
    </row>
    <row r="10" spans="1:17" ht="19.5" customHeight="1">
      <c r="A10" s="384">
        <v>1</v>
      </c>
      <c r="B10" s="385" t="s">
        <v>254</v>
      </c>
      <c r="C10" s="386">
        <v>4864848</v>
      </c>
      <c r="D10" s="388" t="s">
        <v>14</v>
      </c>
      <c r="E10" s="387" t="s">
        <v>368</v>
      </c>
      <c r="F10" s="388">
        <v>1000</v>
      </c>
      <c r="G10" s="369">
        <v>214</v>
      </c>
      <c r="H10" s="370">
        <v>210</v>
      </c>
      <c r="I10" s="371">
        <f>G10-H10</f>
        <v>4</v>
      </c>
      <c r="J10" s="371">
        <f aca="true" t="shared" si="0" ref="J10:J33">$F10*I10</f>
        <v>4000</v>
      </c>
      <c r="K10" s="371">
        <f aca="true" t="shared" si="1" ref="K10:K33">J10/1000000</f>
        <v>0.004</v>
      </c>
      <c r="L10" s="372">
        <v>10980</v>
      </c>
      <c r="M10" s="373">
        <v>10726</v>
      </c>
      <c r="N10" s="371">
        <f>L10-M10</f>
        <v>254</v>
      </c>
      <c r="O10" s="371">
        <f aca="true" t="shared" si="2" ref="O10:O33">$F10*N10</f>
        <v>254000</v>
      </c>
      <c r="P10" s="374">
        <f aca="true" t="shared" si="3" ref="P10:P33">O10/1000000</f>
        <v>0.254</v>
      </c>
      <c r="Q10" s="209"/>
    </row>
    <row r="11" spans="1:17" ht="19.5" customHeight="1">
      <c r="A11" s="384">
        <v>2</v>
      </c>
      <c r="B11" s="385" t="s">
        <v>255</v>
      </c>
      <c r="C11" s="386">
        <v>4864849</v>
      </c>
      <c r="D11" s="388" t="s">
        <v>14</v>
      </c>
      <c r="E11" s="387" t="s">
        <v>368</v>
      </c>
      <c r="F11" s="388">
        <v>1000</v>
      </c>
      <c r="G11" s="369">
        <v>123</v>
      </c>
      <c r="H11" s="370">
        <v>123</v>
      </c>
      <c r="I11" s="371">
        <f>G11-H11</f>
        <v>0</v>
      </c>
      <c r="J11" s="371">
        <f t="shared" si="0"/>
        <v>0</v>
      </c>
      <c r="K11" s="371">
        <f t="shared" si="1"/>
        <v>0</v>
      </c>
      <c r="L11" s="372">
        <v>15074</v>
      </c>
      <c r="M11" s="373">
        <v>14021</v>
      </c>
      <c r="N11" s="371">
        <f>L11-M11</f>
        <v>1053</v>
      </c>
      <c r="O11" s="371">
        <f t="shared" si="2"/>
        <v>1053000</v>
      </c>
      <c r="P11" s="374">
        <f t="shared" si="3"/>
        <v>1.053</v>
      </c>
      <c r="Q11" s="209"/>
    </row>
    <row r="12" spans="1:17" ht="19.5" customHeight="1">
      <c r="A12" s="384">
        <v>3</v>
      </c>
      <c r="B12" s="385" t="s">
        <v>236</v>
      </c>
      <c r="C12" s="386">
        <v>4864846</v>
      </c>
      <c r="D12" s="388" t="s">
        <v>14</v>
      </c>
      <c r="E12" s="387" t="s">
        <v>368</v>
      </c>
      <c r="F12" s="388">
        <v>1000</v>
      </c>
      <c r="G12" s="369">
        <v>40</v>
      </c>
      <c r="H12" s="370">
        <v>40</v>
      </c>
      <c r="I12" s="371">
        <f>G12-H12</f>
        <v>0</v>
      </c>
      <c r="J12" s="371">
        <f t="shared" si="0"/>
        <v>0</v>
      </c>
      <c r="K12" s="371">
        <f t="shared" si="1"/>
        <v>0</v>
      </c>
      <c r="L12" s="372">
        <v>21553</v>
      </c>
      <c r="M12" s="373">
        <v>20461</v>
      </c>
      <c r="N12" s="371">
        <f>L12-M12</f>
        <v>1092</v>
      </c>
      <c r="O12" s="371">
        <f t="shared" si="2"/>
        <v>1092000</v>
      </c>
      <c r="P12" s="374">
        <f t="shared" si="3"/>
        <v>1.092</v>
      </c>
      <c r="Q12" s="209"/>
    </row>
    <row r="13" spans="1:17" ht="19.5" customHeight="1">
      <c r="A13" s="384">
        <v>4</v>
      </c>
      <c r="B13" s="385" t="s">
        <v>237</v>
      </c>
      <c r="C13" s="386">
        <v>4864847</v>
      </c>
      <c r="D13" s="388" t="s">
        <v>14</v>
      </c>
      <c r="E13" s="387" t="s">
        <v>368</v>
      </c>
      <c r="F13" s="388">
        <v>1000</v>
      </c>
      <c r="G13" s="369">
        <v>107</v>
      </c>
      <c r="H13" s="370">
        <v>107</v>
      </c>
      <c r="I13" s="371">
        <f>G13-H13</f>
        <v>0</v>
      </c>
      <c r="J13" s="371">
        <f t="shared" si="0"/>
        <v>0</v>
      </c>
      <c r="K13" s="371">
        <f t="shared" si="1"/>
        <v>0</v>
      </c>
      <c r="L13" s="372">
        <v>11269</v>
      </c>
      <c r="M13" s="373">
        <v>10637</v>
      </c>
      <c r="N13" s="371">
        <f>L13-M13</f>
        <v>632</v>
      </c>
      <c r="O13" s="371">
        <f t="shared" si="2"/>
        <v>632000</v>
      </c>
      <c r="P13" s="374">
        <f t="shared" si="3"/>
        <v>0.632</v>
      </c>
      <c r="Q13" s="209"/>
    </row>
    <row r="14" spans="1:17" ht="19.5" customHeight="1">
      <c r="A14" s="384">
        <v>5</v>
      </c>
      <c r="B14" s="385" t="s">
        <v>238</v>
      </c>
      <c r="C14" s="386">
        <v>4864850</v>
      </c>
      <c r="D14" s="388" t="s">
        <v>14</v>
      </c>
      <c r="E14" s="387" t="s">
        <v>368</v>
      </c>
      <c r="F14" s="388">
        <v>1000</v>
      </c>
      <c r="G14" s="375">
        <v>390</v>
      </c>
      <c r="H14" s="371">
        <v>354</v>
      </c>
      <c r="I14" s="371">
        <f>G14-H14</f>
        <v>36</v>
      </c>
      <c r="J14" s="371">
        <f t="shared" si="0"/>
        <v>36000</v>
      </c>
      <c r="K14" s="371">
        <f t="shared" si="1"/>
        <v>0.036</v>
      </c>
      <c r="L14" s="372">
        <v>5409</v>
      </c>
      <c r="M14" s="373">
        <v>4734</v>
      </c>
      <c r="N14" s="371">
        <f>L14-M14</f>
        <v>675</v>
      </c>
      <c r="O14" s="371">
        <f t="shared" si="2"/>
        <v>675000</v>
      </c>
      <c r="P14" s="374">
        <f t="shared" si="3"/>
        <v>0.675</v>
      </c>
      <c r="Q14" s="209"/>
    </row>
    <row r="15" spans="1:17" ht="19.5" customHeight="1">
      <c r="A15" s="382" t="s">
        <v>239</v>
      </c>
      <c r="B15" s="389"/>
      <c r="C15" s="390"/>
      <c r="D15" s="391"/>
      <c r="E15" s="389"/>
      <c r="F15" s="391"/>
      <c r="G15" s="375"/>
      <c r="H15" s="371"/>
      <c r="I15" s="371"/>
      <c r="J15" s="371"/>
      <c r="K15" s="371"/>
      <c r="L15" s="372"/>
      <c r="M15" s="373"/>
      <c r="N15" s="371"/>
      <c r="O15" s="371"/>
      <c r="P15" s="374"/>
      <c r="Q15" s="209"/>
    </row>
    <row r="16" spans="1:17" ht="19.5" customHeight="1">
      <c r="A16" s="392">
        <v>6</v>
      </c>
      <c r="B16" s="389" t="s">
        <v>256</v>
      </c>
      <c r="C16" s="390">
        <v>4864804</v>
      </c>
      <c r="D16" s="391" t="s">
        <v>14</v>
      </c>
      <c r="E16" s="387" t="s">
        <v>368</v>
      </c>
      <c r="F16" s="391">
        <v>100</v>
      </c>
      <c r="G16" s="375">
        <v>271</v>
      </c>
      <c r="H16" s="371">
        <v>271</v>
      </c>
      <c r="I16" s="371">
        <f>G16-H16</f>
        <v>0</v>
      </c>
      <c r="J16" s="371">
        <f t="shared" si="0"/>
        <v>0</v>
      </c>
      <c r="K16" s="371">
        <f t="shared" si="1"/>
        <v>0</v>
      </c>
      <c r="L16" s="372">
        <v>999997</v>
      </c>
      <c r="M16" s="373">
        <v>999997</v>
      </c>
      <c r="N16" s="371">
        <f>L16-M16</f>
        <v>0</v>
      </c>
      <c r="O16" s="371">
        <f t="shared" si="2"/>
        <v>0</v>
      </c>
      <c r="P16" s="374">
        <f t="shared" si="3"/>
        <v>0</v>
      </c>
      <c r="Q16" s="209"/>
    </row>
    <row r="17" spans="1:17" ht="19.5" customHeight="1">
      <c r="A17" s="392">
        <v>7</v>
      </c>
      <c r="B17" s="389" t="s">
        <v>255</v>
      </c>
      <c r="C17" s="390">
        <v>4865163</v>
      </c>
      <c r="D17" s="391" t="s">
        <v>14</v>
      </c>
      <c r="E17" s="387" t="s">
        <v>368</v>
      </c>
      <c r="F17" s="391">
        <v>100</v>
      </c>
      <c r="G17" s="375">
        <v>513</v>
      </c>
      <c r="H17" s="371">
        <v>79</v>
      </c>
      <c r="I17" s="371">
        <f>G17-H17</f>
        <v>434</v>
      </c>
      <c r="J17" s="371">
        <f t="shared" si="0"/>
        <v>43400</v>
      </c>
      <c r="K17" s="371">
        <f t="shared" si="1"/>
        <v>0.0434</v>
      </c>
      <c r="L17" s="372">
        <v>999997</v>
      </c>
      <c r="M17" s="373">
        <v>999997</v>
      </c>
      <c r="N17" s="371">
        <f>L17-M17</f>
        <v>0</v>
      </c>
      <c r="O17" s="371">
        <f t="shared" si="2"/>
        <v>0</v>
      </c>
      <c r="P17" s="374">
        <f t="shared" si="3"/>
        <v>0</v>
      </c>
      <c r="Q17" s="209"/>
    </row>
    <row r="18" spans="1:17" ht="19.5" customHeight="1">
      <c r="A18" s="392"/>
      <c r="B18" s="389"/>
      <c r="C18" s="390"/>
      <c r="D18" s="391"/>
      <c r="E18" s="122"/>
      <c r="F18" s="391"/>
      <c r="G18" s="252"/>
      <c r="H18" s="83"/>
      <c r="I18" s="83"/>
      <c r="J18" s="83"/>
      <c r="K18" s="83"/>
      <c r="L18" s="84"/>
      <c r="M18" s="82"/>
      <c r="N18" s="83"/>
      <c r="O18" s="83"/>
      <c r="P18" s="85"/>
      <c r="Q18" s="209"/>
    </row>
    <row r="19" spans="1:17" ht="19.5" customHeight="1">
      <c r="A19" s="392"/>
      <c r="B19" s="255" t="s">
        <v>250</v>
      </c>
      <c r="C19" s="389"/>
      <c r="D19" s="391"/>
      <c r="E19" s="389"/>
      <c r="F19" s="393"/>
      <c r="G19" s="252"/>
      <c r="H19" s="83"/>
      <c r="I19" s="83"/>
      <c r="J19" s="83"/>
      <c r="K19" s="254">
        <f>SUM(K10:K17)</f>
        <v>0.0834</v>
      </c>
      <c r="L19" s="376"/>
      <c r="M19" s="377"/>
      <c r="N19" s="378"/>
      <c r="O19" s="378"/>
      <c r="P19" s="379">
        <f>SUM(P10:P17)</f>
        <v>3.7060000000000004</v>
      </c>
      <c r="Q19" s="209"/>
    </row>
    <row r="20" spans="1:17" ht="19.5" customHeight="1">
      <c r="A20" s="392"/>
      <c r="B20" s="255"/>
      <c r="C20" s="389"/>
      <c r="D20" s="391"/>
      <c r="E20" s="389"/>
      <c r="F20" s="393"/>
      <c r="G20" s="252"/>
      <c r="H20" s="83"/>
      <c r="I20" s="83"/>
      <c r="J20" s="83"/>
      <c r="K20" s="99"/>
      <c r="L20" s="84"/>
      <c r="M20" s="82"/>
      <c r="N20" s="83"/>
      <c r="O20" s="83"/>
      <c r="P20" s="109"/>
      <c r="Q20" s="209"/>
    </row>
    <row r="21" spans="1:17" ht="19.5" customHeight="1">
      <c r="A21" s="382" t="s">
        <v>240</v>
      </c>
      <c r="B21" s="256"/>
      <c r="C21" s="256"/>
      <c r="D21" s="393"/>
      <c r="E21" s="256"/>
      <c r="F21" s="393"/>
      <c r="G21" s="252"/>
      <c r="H21" s="83"/>
      <c r="I21" s="83"/>
      <c r="J21" s="83"/>
      <c r="K21" s="83"/>
      <c r="L21" s="84"/>
      <c r="M21" s="82"/>
      <c r="N21" s="83"/>
      <c r="O21" s="83"/>
      <c r="P21" s="85"/>
      <c r="Q21" s="209"/>
    </row>
    <row r="22" spans="1:17" ht="19.5" customHeight="1">
      <c r="A22" s="392"/>
      <c r="B22" s="256"/>
      <c r="C22" s="256"/>
      <c r="D22" s="393"/>
      <c r="E22" s="256"/>
      <c r="F22" s="393"/>
      <c r="G22" s="252"/>
      <c r="H22" s="83"/>
      <c r="I22" s="83"/>
      <c r="J22" s="83"/>
      <c r="K22" s="83"/>
      <c r="L22" s="84"/>
      <c r="M22" s="82"/>
      <c r="N22" s="83"/>
      <c r="O22" s="83"/>
      <c r="P22" s="85"/>
      <c r="Q22" s="209"/>
    </row>
    <row r="23" spans="1:17" ht="19.5" customHeight="1">
      <c r="A23" s="392">
        <v>8</v>
      </c>
      <c r="B23" s="122" t="s">
        <v>241</v>
      </c>
      <c r="C23" s="386">
        <v>4865065</v>
      </c>
      <c r="D23" s="422" t="s">
        <v>14</v>
      </c>
      <c r="E23" s="387" t="s">
        <v>368</v>
      </c>
      <c r="F23" s="388">
        <v>100</v>
      </c>
      <c r="G23" s="375">
        <v>3020</v>
      </c>
      <c r="H23" s="371">
        <v>3021</v>
      </c>
      <c r="I23" s="371">
        <f>G23-H23</f>
        <v>-1</v>
      </c>
      <c r="J23" s="371">
        <f t="shared" si="0"/>
        <v>-100</v>
      </c>
      <c r="K23" s="371">
        <f t="shared" si="1"/>
        <v>-0.0001</v>
      </c>
      <c r="L23" s="372">
        <v>31380</v>
      </c>
      <c r="M23" s="373">
        <v>31348</v>
      </c>
      <c r="N23" s="371">
        <f>L23-M23</f>
        <v>32</v>
      </c>
      <c r="O23" s="371">
        <f t="shared" si="2"/>
        <v>3200</v>
      </c>
      <c r="P23" s="374">
        <f t="shared" si="3"/>
        <v>0.0032</v>
      </c>
      <c r="Q23" s="209"/>
    </row>
    <row r="24" spans="1:17" ht="19.5" customHeight="1">
      <c r="A24" s="392">
        <v>9</v>
      </c>
      <c r="B24" s="256" t="s">
        <v>242</v>
      </c>
      <c r="C24" s="390">
        <v>4865066</v>
      </c>
      <c r="D24" s="393" t="s">
        <v>14</v>
      </c>
      <c r="E24" s="387" t="s">
        <v>368</v>
      </c>
      <c r="F24" s="391">
        <v>100</v>
      </c>
      <c r="G24" s="375">
        <v>19334</v>
      </c>
      <c r="H24" s="371">
        <v>18802</v>
      </c>
      <c r="I24" s="371">
        <f aca="true" t="shared" si="4" ref="I24:I29">G24-H24</f>
        <v>532</v>
      </c>
      <c r="J24" s="371">
        <f t="shared" si="0"/>
        <v>53200</v>
      </c>
      <c r="K24" s="371">
        <f t="shared" si="1"/>
        <v>0.0532</v>
      </c>
      <c r="L24" s="372">
        <v>49484</v>
      </c>
      <c r="M24" s="373">
        <v>47893</v>
      </c>
      <c r="N24" s="371">
        <f aca="true" t="shared" si="5" ref="N24:N29">L24-M24</f>
        <v>1591</v>
      </c>
      <c r="O24" s="371">
        <f t="shared" si="2"/>
        <v>159100</v>
      </c>
      <c r="P24" s="374">
        <f t="shared" si="3"/>
        <v>0.1591</v>
      </c>
      <c r="Q24" s="209"/>
    </row>
    <row r="25" spans="1:17" ht="19.5" customHeight="1">
      <c r="A25" s="392">
        <v>10</v>
      </c>
      <c r="B25" s="256" t="s">
        <v>243</v>
      </c>
      <c r="C25" s="390">
        <v>4865067</v>
      </c>
      <c r="D25" s="393" t="s">
        <v>14</v>
      </c>
      <c r="E25" s="387" t="s">
        <v>368</v>
      </c>
      <c r="F25" s="391">
        <v>100</v>
      </c>
      <c r="G25" s="375">
        <v>61110</v>
      </c>
      <c r="H25" s="371">
        <v>61087</v>
      </c>
      <c r="I25" s="371">
        <f t="shared" si="4"/>
        <v>23</v>
      </c>
      <c r="J25" s="371">
        <f t="shared" si="0"/>
        <v>2300</v>
      </c>
      <c r="K25" s="371">
        <f t="shared" si="1"/>
        <v>0.0023</v>
      </c>
      <c r="L25" s="372">
        <v>4732</v>
      </c>
      <c r="M25" s="373">
        <v>4705</v>
      </c>
      <c r="N25" s="371">
        <f t="shared" si="5"/>
        <v>27</v>
      </c>
      <c r="O25" s="371">
        <f t="shared" si="2"/>
        <v>2700</v>
      </c>
      <c r="P25" s="374">
        <f t="shared" si="3"/>
        <v>0.0027</v>
      </c>
      <c r="Q25" s="209"/>
    </row>
    <row r="26" spans="1:17" ht="19.5" customHeight="1">
      <c r="A26" s="392">
        <v>11</v>
      </c>
      <c r="B26" s="256" t="s">
        <v>244</v>
      </c>
      <c r="C26" s="390">
        <v>4865078</v>
      </c>
      <c r="D26" s="393" t="s">
        <v>14</v>
      </c>
      <c r="E26" s="387" t="s">
        <v>368</v>
      </c>
      <c r="F26" s="391">
        <v>100</v>
      </c>
      <c r="G26" s="375">
        <v>9962</v>
      </c>
      <c r="H26" s="371">
        <v>9350</v>
      </c>
      <c r="I26" s="371">
        <f t="shared" si="4"/>
        <v>612</v>
      </c>
      <c r="J26" s="371">
        <f t="shared" si="0"/>
        <v>61200</v>
      </c>
      <c r="K26" s="371">
        <f t="shared" si="1"/>
        <v>0.0612</v>
      </c>
      <c r="L26" s="372">
        <v>33374</v>
      </c>
      <c r="M26" s="373">
        <v>32379</v>
      </c>
      <c r="N26" s="371">
        <f t="shared" si="5"/>
        <v>995</v>
      </c>
      <c r="O26" s="371">
        <f t="shared" si="2"/>
        <v>99500</v>
      </c>
      <c r="P26" s="374">
        <f t="shared" si="3"/>
        <v>0.0995</v>
      </c>
      <c r="Q26" s="209"/>
    </row>
    <row r="27" spans="1:17" ht="19.5" customHeight="1">
      <c r="A27" s="392">
        <v>12</v>
      </c>
      <c r="B27" s="256" t="s">
        <v>244</v>
      </c>
      <c r="C27" s="393">
        <v>4865079</v>
      </c>
      <c r="D27" s="579" t="s">
        <v>14</v>
      </c>
      <c r="E27" s="387" t="s">
        <v>368</v>
      </c>
      <c r="F27" s="394">
        <v>100</v>
      </c>
      <c r="G27" s="375">
        <v>999915</v>
      </c>
      <c r="H27" s="371">
        <v>999925</v>
      </c>
      <c r="I27" s="371">
        <f t="shared" si="4"/>
        <v>-10</v>
      </c>
      <c r="J27" s="371">
        <f t="shared" si="0"/>
        <v>-1000</v>
      </c>
      <c r="K27" s="371">
        <f t="shared" si="1"/>
        <v>-0.001</v>
      </c>
      <c r="L27" s="372">
        <v>13305</v>
      </c>
      <c r="M27" s="373">
        <v>13063</v>
      </c>
      <c r="N27" s="371">
        <f t="shared" si="5"/>
        <v>242</v>
      </c>
      <c r="O27" s="371">
        <f t="shared" si="2"/>
        <v>24200</v>
      </c>
      <c r="P27" s="374">
        <f t="shared" si="3"/>
        <v>0.0242</v>
      </c>
      <c r="Q27" s="209"/>
    </row>
    <row r="28" spans="1:17" ht="19.5" customHeight="1">
      <c r="A28" s="392">
        <v>13</v>
      </c>
      <c r="B28" s="256" t="s">
        <v>245</v>
      </c>
      <c r="C28" s="390">
        <v>4865080</v>
      </c>
      <c r="D28" s="393" t="s">
        <v>14</v>
      </c>
      <c r="E28" s="387" t="s">
        <v>368</v>
      </c>
      <c r="F28" s="391">
        <v>100</v>
      </c>
      <c r="G28" s="375">
        <v>64431</v>
      </c>
      <c r="H28" s="371">
        <v>64117</v>
      </c>
      <c r="I28" s="371">
        <f t="shared" si="4"/>
        <v>314</v>
      </c>
      <c r="J28" s="371">
        <f t="shared" si="0"/>
        <v>31400</v>
      </c>
      <c r="K28" s="371">
        <f t="shared" si="1"/>
        <v>0.0314</v>
      </c>
      <c r="L28" s="372">
        <v>22304</v>
      </c>
      <c r="M28" s="373">
        <v>20598</v>
      </c>
      <c r="N28" s="371">
        <f t="shared" si="5"/>
        <v>1706</v>
      </c>
      <c r="O28" s="371">
        <f t="shared" si="2"/>
        <v>170600</v>
      </c>
      <c r="P28" s="374">
        <f t="shared" si="3"/>
        <v>0.1706</v>
      </c>
      <c r="Q28" s="209"/>
    </row>
    <row r="29" spans="1:17" ht="19.5" customHeight="1">
      <c r="A29" s="384">
        <v>14</v>
      </c>
      <c r="B29" s="256" t="s">
        <v>245</v>
      </c>
      <c r="C29" s="390">
        <v>4865081</v>
      </c>
      <c r="D29" s="393" t="s">
        <v>14</v>
      </c>
      <c r="E29" s="387" t="s">
        <v>368</v>
      </c>
      <c r="F29" s="391">
        <v>100</v>
      </c>
      <c r="G29" s="369">
        <v>257</v>
      </c>
      <c r="H29" s="371">
        <v>209</v>
      </c>
      <c r="I29" s="371">
        <f t="shared" si="4"/>
        <v>48</v>
      </c>
      <c r="J29" s="371">
        <f t="shared" si="0"/>
        <v>4800</v>
      </c>
      <c r="K29" s="371">
        <f t="shared" si="1"/>
        <v>0.0048</v>
      </c>
      <c r="L29" s="624">
        <v>835</v>
      </c>
      <c r="M29" s="373">
        <v>798</v>
      </c>
      <c r="N29" s="371">
        <f t="shared" si="5"/>
        <v>37</v>
      </c>
      <c r="O29" s="371">
        <f t="shared" si="2"/>
        <v>3700</v>
      </c>
      <c r="P29" s="374">
        <f t="shared" si="3"/>
        <v>0.0037</v>
      </c>
      <c r="Q29" s="209"/>
    </row>
    <row r="30" spans="1:17" ht="19.5" customHeight="1">
      <c r="A30" s="382" t="s">
        <v>246</v>
      </c>
      <c r="B30" s="255"/>
      <c r="C30" s="395"/>
      <c r="D30" s="255"/>
      <c r="E30" s="256"/>
      <c r="F30" s="391"/>
      <c r="G30" s="252"/>
      <c r="H30" s="83"/>
      <c r="I30" s="83"/>
      <c r="J30" s="83"/>
      <c r="K30" s="254">
        <f>SUM(K23:K29)</f>
        <v>0.15179999999999996</v>
      </c>
      <c r="L30" s="104"/>
      <c r="M30" s="105"/>
      <c r="N30" s="106"/>
      <c r="O30" s="106"/>
      <c r="P30" s="379">
        <f>SUM(P23:P29)</f>
        <v>0.463</v>
      </c>
      <c r="Q30" s="209"/>
    </row>
    <row r="31" spans="1:17" ht="19.5" customHeight="1">
      <c r="A31" s="251" t="s">
        <v>252</v>
      </c>
      <c r="B31" s="255"/>
      <c r="C31" s="395"/>
      <c r="D31" s="255"/>
      <c r="E31" s="256"/>
      <c r="F31" s="391"/>
      <c r="G31" s="252"/>
      <c r="H31" s="83"/>
      <c r="I31" s="83"/>
      <c r="J31" s="83"/>
      <c r="K31" s="99"/>
      <c r="L31" s="84"/>
      <c r="M31" s="82"/>
      <c r="N31" s="83"/>
      <c r="O31" s="83"/>
      <c r="P31" s="109"/>
      <c r="Q31" s="209"/>
    </row>
    <row r="32" spans="1:17" ht="19.5" customHeight="1">
      <c r="A32" s="382" t="s">
        <v>247</v>
      </c>
      <c r="B32" s="256"/>
      <c r="C32" s="396"/>
      <c r="D32" s="256"/>
      <c r="E32" s="256"/>
      <c r="F32" s="393"/>
      <c r="G32" s="252"/>
      <c r="H32" s="83"/>
      <c r="I32" s="83"/>
      <c r="J32" s="83"/>
      <c r="K32" s="83"/>
      <c r="L32" s="84"/>
      <c r="M32" s="82"/>
      <c r="N32" s="83"/>
      <c r="O32" s="83"/>
      <c r="P32" s="85"/>
      <c r="Q32" s="209"/>
    </row>
    <row r="33" spans="1:17" ht="19.5" customHeight="1">
      <c r="A33" s="392">
        <v>15</v>
      </c>
      <c r="B33" s="397" t="s">
        <v>248</v>
      </c>
      <c r="C33" s="395">
        <v>4902545</v>
      </c>
      <c r="D33" s="391" t="s">
        <v>14</v>
      </c>
      <c r="E33" s="387" t="s">
        <v>368</v>
      </c>
      <c r="F33" s="391">
        <v>50</v>
      </c>
      <c r="G33" s="375">
        <v>3018</v>
      </c>
      <c r="H33" s="371">
        <v>2935</v>
      </c>
      <c r="I33" s="371">
        <f>G33-H33</f>
        <v>83</v>
      </c>
      <c r="J33" s="371">
        <f t="shared" si="0"/>
        <v>4150</v>
      </c>
      <c r="K33" s="371">
        <f t="shared" si="1"/>
        <v>0.00415</v>
      </c>
      <c r="L33" s="372">
        <v>17432</v>
      </c>
      <c r="M33" s="373">
        <v>15868</v>
      </c>
      <c r="N33" s="371">
        <f>L33-M33</f>
        <v>1564</v>
      </c>
      <c r="O33" s="371">
        <f t="shared" si="2"/>
        <v>78200</v>
      </c>
      <c r="P33" s="374">
        <f t="shared" si="3"/>
        <v>0.0782</v>
      </c>
      <c r="Q33" s="209"/>
    </row>
    <row r="34" spans="1:17" ht="19.5" customHeight="1">
      <c r="A34" s="382" t="s">
        <v>249</v>
      </c>
      <c r="B34" s="255"/>
      <c r="C34" s="395"/>
      <c r="D34" s="397"/>
      <c r="E34" s="122"/>
      <c r="F34" s="391"/>
      <c r="G34" s="145"/>
      <c r="H34" s="83"/>
      <c r="I34" s="83"/>
      <c r="J34" s="83"/>
      <c r="K34" s="254">
        <f>SUM(K33)</f>
        <v>0.00415</v>
      </c>
      <c r="L34" s="84"/>
      <c r="M34" s="82"/>
      <c r="N34" s="83"/>
      <c r="O34" s="83"/>
      <c r="P34" s="379">
        <f>SUM(P33)</f>
        <v>0.0782</v>
      </c>
      <c r="Q34" s="209"/>
    </row>
    <row r="35" spans="1:17" ht="19.5" customHeight="1" thickBot="1">
      <c r="A35" s="87"/>
      <c r="B35" s="88"/>
      <c r="C35" s="89"/>
      <c r="D35" s="90"/>
      <c r="E35" s="91"/>
      <c r="F35" s="91"/>
      <c r="G35" s="92"/>
      <c r="H35" s="94"/>
      <c r="I35" s="94"/>
      <c r="J35" s="94"/>
      <c r="K35" s="94"/>
      <c r="L35" s="95"/>
      <c r="M35" s="93"/>
      <c r="N35" s="94"/>
      <c r="O35" s="94"/>
      <c r="P35" s="96"/>
      <c r="Q35" s="210"/>
    </row>
    <row r="36" spans="1:16" ht="13.5" thickTop="1">
      <c r="A36" s="86"/>
      <c r="B36" s="107"/>
      <c r="C36" s="78"/>
      <c r="D36" s="80"/>
      <c r="E36" s="79"/>
      <c r="F36" s="79"/>
      <c r="G36" s="108"/>
      <c r="H36" s="82"/>
      <c r="I36" s="83"/>
      <c r="J36" s="83"/>
      <c r="K36" s="83"/>
      <c r="L36" s="82"/>
      <c r="M36" s="82"/>
      <c r="N36" s="83"/>
      <c r="O36" s="83"/>
      <c r="P36" s="83"/>
    </row>
    <row r="37" spans="1:16" ht="12.75">
      <c r="A37" s="86"/>
      <c r="B37" s="107"/>
      <c r="C37" s="78"/>
      <c r="D37" s="80"/>
      <c r="E37" s="79"/>
      <c r="F37" s="79"/>
      <c r="G37" s="108"/>
      <c r="H37" s="82"/>
      <c r="I37" s="83"/>
      <c r="J37" s="83"/>
      <c r="K37" s="83"/>
      <c r="L37" s="82"/>
      <c r="M37" s="82"/>
      <c r="N37" s="83"/>
      <c r="O37" s="83"/>
      <c r="P37" s="83"/>
    </row>
    <row r="38" spans="1:16" ht="12.75">
      <c r="A38" s="82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</row>
    <row r="39" spans="1:16" ht="20.25">
      <c r="A39" s="228"/>
      <c r="B39" s="398" t="s">
        <v>246</v>
      </c>
      <c r="C39" s="399"/>
      <c r="D39" s="399"/>
      <c r="E39" s="399"/>
      <c r="F39" s="399"/>
      <c r="G39" s="399"/>
      <c r="H39" s="399"/>
      <c r="I39" s="399"/>
      <c r="J39" s="399"/>
      <c r="K39" s="254">
        <f>K30-K34</f>
        <v>0.14764999999999998</v>
      </c>
      <c r="L39" s="254"/>
      <c r="M39" s="254"/>
      <c r="N39" s="254"/>
      <c r="O39" s="254"/>
      <c r="P39" s="254">
        <f>P30-P34</f>
        <v>0.38480000000000003</v>
      </c>
    </row>
    <row r="40" spans="1:16" ht="20.25">
      <c r="A40" s="180"/>
      <c r="B40" s="398" t="s">
        <v>250</v>
      </c>
      <c r="C40" s="380"/>
      <c r="D40" s="380"/>
      <c r="E40" s="380"/>
      <c r="F40" s="380"/>
      <c r="G40" s="380"/>
      <c r="H40" s="380"/>
      <c r="I40" s="380"/>
      <c r="J40" s="380"/>
      <c r="K40" s="254">
        <f>K19</f>
        <v>0.0834</v>
      </c>
      <c r="L40" s="254"/>
      <c r="M40" s="254"/>
      <c r="N40" s="254"/>
      <c r="O40" s="254"/>
      <c r="P40" s="254">
        <f>P19</f>
        <v>3.7060000000000004</v>
      </c>
    </row>
    <row r="41" spans="1:16" ht="18">
      <c r="A41" s="180"/>
      <c r="B41" s="256"/>
      <c r="C41" s="102"/>
      <c r="D41" s="102"/>
      <c r="E41" s="102"/>
      <c r="F41" s="102"/>
      <c r="G41" s="102"/>
      <c r="H41" s="102"/>
      <c r="I41" s="102"/>
      <c r="J41" s="102"/>
      <c r="K41" s="63"/>
      <c r="L41" s="63"/>
      <c r="M41" s="63"/>
      <c r="N41" s="63"/>
      <c r="O41" s="63"/>
      <c r="P41" s="63"/>
    </row>
    <row r="42" spans="1:16" ht="18">
      <c r="A42" s="180"/>
      <c r="B42" s="256"/>
      <c r="C42" s="102"/>
      <c r="D42" s="102"/>
      <c r="E42" s="102"/>
      <c r="F42" s="102"/>
      <c r="G42" s="102"/>
      <c r="H42" s="102"/>
      <c r="I42" s="102"/>
      <c r="J42" s="102"/>
      <c r="K42" s="63"/>
      <c r="L42" s="63"/>
      <c r="M42" s="63"/>
      <c r="N42" s="63"/>
      <c r="O42" s="63"/>
      <c r="P42" s="63"/>
    </row>
    <row r="43" spans="1:16" ht="23.25">
      <c r="A43" s="180"/>
      <c r="B43" s="400" t="s">
        <v>253</v>
      </c>
      <c r="C43" s="401"/>
      <c r="D43" s="402"/>
      <c r="E43" s="402"/>
      <c r="F43" s="402"/>
      <c r="G43" s="402"/>
      <c r="H43" s="402"/>
      <c r="I43" s="402"/>
      <c r="J43" s="402"/>
      <c r="K43" s="403">
        <f>SUM(K39:K42)</f>
        <v>0.23104999999999998</v>
      </c>
      <c r="L43" s="403"/>
      <c r="M43" s="403"/>
      <c r="N43" s="403"/>
      <c r="O43" s="403"/>
      <c r="P43" s="403">
        <f>SUM(P39:P42)</f>
        <v>4.090800000000001</v>
      </c>
    </row>
    <row r="51" ht="13.5" thickBot="1"/>
    <row r="52" spans="1:17" ht="12.75">
      <c r="A52" s="312"/>
      <c r="B52" s="313"/>
      <c r="C52" s="313"/>
      <c r="D52" s="313"/>
      <c r="E52" s="313"/>
      <c r="F52" s="313"/>
      <c r="G52" s="313"/>
      <c r="H52" s="59"/>
      <c r="I52" s="59"/>
      <c r="J52" s="59"/>
      <c r="K52" s="59"/>
      <c r="L52" s="59"/>
      <c r="M52" s="59"/>
      <c r="N52" s="59"/>
      <c r="O52" s="59"/>
      <c r="P52" s="59"/>
      <c r="Q52" s="60"/>
    </row>
    <row r="53" spans="1:17" ht="23.25">
      <c r="A53" s="320" t="s">
        <v>349</v>
      </c>
      <c r="B53" s="304"/>
      <c r="C53" s="304"/>
      <c r="D53" s="304"/>
      <c r="E53" s="304"/>
      <c r="F53" s="304"/>
      <c r="G53" s="304"/>
      <c r="H53" s="21"/>
      <c r="I53" s="21"/>
      <c r="J53" s="21"/>
      <c r="K53" s="21"/>
      <c r="L53" s="21"/>
      <c r="M53" s="21"/>
      <c r="N53" s="21"/>
      <c r="O53" s="21"/>
      <c r="P53" s="21"/>
      <c r="Q53" s="61"/>
    </row>
    <row r="54" spans="1:17" ht="12.75">
      <c r="A54" s="314"/>
      <c r="B54" s="304"/>
      <c r="C54" s="304"/>
      <c r="D54" s="304"/>
      <c r="E54" s="304"/>
      <c r="F54" s="304"/>
      <c r="G54" s="304"/>
      <c r="H54" s="21"/>
      <c r="I54" s="21"/>
      <c r="J54" s="21"/>
      <c r="K54" s="21"/>
      <c r="L54" s="21"/>
      <c r="M54" s="21"/>
      <c r="N54" s="21"/>
      <c r="O54" s="21"/>
      <c r="P54" s="21"/>
      <c r="Q54" s="61"/>
    </row>
    <row r="55" spans="1:17" ht="15.75">
      <c r="A55" s="315"/>
      <c r="B55" s="316"/>
      <c r="C55" s="316"/>
      <c r="D55" s="316"/>
      <c r="E55" s="316"/>
      <c r="F55" s="316"/>
      <c r="G55" s="316"/>
      <c r="H55" s="21"/>
      <c r="I55" s="21"/>
      <c r="J55" s="327"/>
      <c r="K55" s="361" t="s">
        <v>361</v>
      </c>
      <c r="L55" s="21"/>
      <c r="M55" s="21"/>
      <c r="N55" s="21"/>
      <c r="O55" s="21"/>
      <c r="P55" s="408" t="s">
        <v>362</v>
      </c>
      <c r="Q55" s="61"/>
    </row>
    <row r="56" spans="1:17" ht="12.75">
      <c r="A56" s="317"/>
      <c r="B56" s="180"/>
      <c r="C56" s="180"/>
      <c r="D56" s="180"/>
      <c r="E56" s="180"/>
      <c r="F56" s="180"/>
      <c r="G56" s="180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12.75">
      <c r="A57" s="317"/>
      <c r="B57" s="180"/>
      <c r="C57" s="180"/>
      <c r="D57" s="180"/>
      <c r="E57" s="180"/>
      <c r="F57" s="180"/>
      <c r="G57" s="180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18">
      <c r="A58" s="321" t="s">
        <v>352</v>
      </c>
      <c r="B58" s="305"/>
      <c r="C58" s="305"/>
      <c r="D58" s="306"/>
      <c r="E58" s="306"/>
      <c r="F58" s="307"/>
      <c r="G58" s="306"/>
      <c r="H58" s="21"/>
      <c r="I58" s="21"/>
      <c r="J58" s="21"/>
      <c r="K58" s="253">
        <f>K43</f>
        <v>0.23104999999999998</v>
      </c>
      <c r="L58" s="316" t="s">
        <v>350</v>
      </c>
      <c r="M58" s="21"/>
      <c r="N58" s="21"/>
      <c r="O58" s="21"/>
      <c r="P58" s="253">
        <f>P43</f>
        <v>4.090800000000001</v>
      </c>
      <c r="Q58" s="406" t="s">
        <v>350</v>
      </c>
    </row>
    <row r="59" spans="1:17" ht="18">
      <c r="A59" s="322"/>
      <c r="B59" s="308"/>
      <c r="C59" s="308"/>
      <c r="D59" s="304"/>
      <c r="E59" s="304"/>
      <c r="F59" s="309"/>
      <c r="G59" s="304"/>
      <c r="H59" s="21"/>
      <c r="I59" s="21"/>
      <c r="J59" s="21"/>
      <c r="K59" s="253"/>
      <c r="L59" s="332"/>
      <c r="M59" s="21"/>
      <c r="N59" s="21"/>
      <c r="O59" s="21"/>
      <c r="P59" s="253"/>
      <c r="Q59" s="407"/>
    </row>
    <row r="60" spans="1:17" ht="18">
      <c r="A60" s="323" t="s">
        <v>351</v>
      </c>
      <c r="B60" s="310"/>
      <c r="C60" s="53"/>
      <c r="D60" s="304"/>
      <c r="E60" s="304"/>
      <c r="F60" s="311"/>
      <c r="G60" s="306"/>
      <c r="H60" s="21"/>
      <c r="I60" s="21"/>
      <c r="J60" s="21"/>
      <c r="K60" s="253">
        <f>-'STEPPED UP GENCO'!K51</f>
        <v>0.0026544672000000003</v>
      </c>
      <c r="L60" s="316" t="s">
        <v>350</v>
      </c>
      <c r="M60" s="21"/>
      <c r="N60" s="21"/>
      <c r="O60" s="21"/>
      <c r="P60" s="253">
        <f>-'STEPPED UP GENCO'!P51</f>
        <v>-0.0724854256</v>
      </c>
      <c r="Q60" s="406" t="s">
        <v>350</v>
      </c>
    </row>
    <row r="61" spans="1:17" ht="12.75">
      <c r="A61" s="318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61"/>
    </row>
    <row r="62" spans="1:17" ht="12.75">
      <c r="A62" s="318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61"/>
    </row>
    <row r="63" spans="1:17" ht="12.75">
      <c r="A63" s="318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61"/>
    </row>
    <row r="64" spans="1:17" ht="23.25" customHeight="1">
      <c r="A64" s="318"/>
      <c r="B64" s="21"/>
      <c r="C64" s="21"/>
      <c r="D64" s="21"/>
      <c r="E64" s="21"/>
      <c r="F64" s="21"/>
      <c r="G64" s="21"/>
      <c r="H64" s="305"/>
      <c r="I64" s="305"/>
      <c r="J64" s="404" t="s">
        <v>353</v>
      </c>
      <c r="K64" s="254">
        <f>SUM(K58:K63)</f>
        <v>0.2337044672</v>
      </c>
      <c r="L64" s="333" t="s">
        <v>350</v>
      </c>
      <c r="M64" s="405"/>
      <c r="N64" s="405"/>
      <c r="O64" s="405"/>
      <c r="P64" s="254">
        <f>SUM(P58:P63)</f>
        <v>4.018314574400001</v>
      </c>
      <c r="Q64" s="333" t="s">
        <v>350</v>
      </c>
    </row>
    <row r="65" spans="1:17" ht="13.5" thickBot="1">
      <c r="A65" s="319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215"/>
    </row>
  </sheetData>
  <sheetProtection/>
  <printOptions horizontalCentered="1"/>
  <pageMargins left="0.57" right="0.53" top="0.3937007874015748" bottom="0.3937007874015748" header="0.4" footer="0.38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60" zoomScaleNormal="60" zoomScalePageLayoutView="0" workbookViewId="0" topLeftCell="A13">
      <selection activeCell="E44" sqref="E44"/>
    </sheetView>
  </sheetViews>
  <sheetFormatPr defaultColWidth="9.140625" defaultRowHeight="12.75"/>
  <cols>
    <col min="1" max="1" width="5.140625" style="0" customWidth="1"/>
    <col min="2" max="2" width="39.7109375" style="0" customWidth="1"/>
    <col min="3" max="3" width="14.8515625" style="0" bestFit="1" customWidth="1"/>
    <col min="4" max="4" width="12.421875" style="0" customWidth="1"/>
    <col min="5" max="5" width="23.28125" style="0" customWidth="1"/>
    <col min="6" max="6" width="10.421875" style="0" customWidth="1"/>
    <col min="7" max="8" width="12.140625" style="0" customWidth="1"/>
    <col min="9" max="9" width="10.00390625" style="0" customWidth="1"/>
    <col min="10" max="10" width="11.28125" style="0" customWidth="1"/>
    <col min="11" max="11" width="14.00390625" style="0" customWidth="1"/>
    <col min="12" max="12" width="12.140625" style="0" customWidth="1"/>
    <col min="13" max="13" width="11.8515625" style="0" customWidth="1"/>
    <col min="14" max="14" width="12.00390625" style="0" customWidth="1"/>
    <col min="15" max="15" width="13.28125" style="0" customWidth="1"/>
    <col min="16" max="16" width="13.7109375" style="0" customWidth="1"/>
    <col min="17" max="17" width="16.00390625" style="0" customWidth="1"/>
  </cols>
  <sheetData>
    <row r="1" ht="26.25">
      <c r="A1" s="1" t="s">
        <v>257</v>
      </c>
    </row>
    <row r="2" spans="1:17" ht="16.5" customHeight="1">
      <c r="A2" s="443" t="s">
        <v>258</v>
      </c>
      <c r="P2" s="622"/>
      <c r="Q2" s="604" t="str">
        <f>NDPL!Q1</f>
        <v>JULY 2010</v>
      </c>
    </row>
    <row r="3" spans="1:8" ht="23.25">
      <c r="A3" s="257" t="s">
        <v>306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1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01/08/10</v>
      </c>
      <c r="H5" s="41" t="str">
        <f>NDPL!H5</f>
        <v>INTIAL READING 01/07/10</v>
      </c>
      <c r="I5" s="41" t="s">
        <v>4</v>
      </c>
      <c r="J5" s="41" t="s">
        <v>5</v>
      </c>
      <c r="K5" s="42" t="s">
        <v>6</v>
      </c>
      <c r="L5" s="43" t="str">
        <f>NDPL!G5</f>
        <v>FINAL READING 01/08/10</v>
      </c>
      <c r="M5" s="41" t="str">
        <f>NDPL!H5</f>
        <v>INTIAL READING 01/07/10</v>
      </c>
      <c r="N5" s="41" t="s">
        <v>4</v>
      </c>
      <c r="O5" s="41" t="s">
        <v>5</v>
      </c>
      <c r="P5" s="42" t="s">
        <v>6</v>
      </c>
      <c r="Q5" s="42" t="s">
        <v>330</v>
      </c>
    </row>
    <row r="6" ht="14.25" thickBot="1" thickTop="1"/>
    <row r="7" spans="1:17" ht="19.5" customHeight="1" thickTop="1">
      <c r="A7" s="423"/>
      <c r="B7" s="424" t="s">
        <v>272</v>
      </c>
      <c r="C7" s="425"/>
      <c r="D7" s="425"/>
      <c r="E7" s="425"/>
      <c r="F7" s="426"/>
      <c r="G7" s="133"/>
      <c r="H7" s="126"/>
      <c r="I7" s="126"/>
      <c r="J7" s="126"/>
      <c r="K7" s="129"/>
      <c r="L7" s="135"/>
      <c r="M7" s="27"/>
      <c r="N7" s="27"/>
      <c r="O7" s="27"/>
      <c r="P7" s="37"/>
      <c r="Q7" s="208"/>
    </row>
    <row r="8" spans="1:17" ht="19.5" customHeight="1">
      <c r="A8" s="381"/>
      <c r="B8" s="427" t="s">
        <v>273</v>
      </c>
      <c r="C8" s="428"/>
      <c r="D8" s="428"/>
      <c r="E8" s="428"/>
      <c r="F8" s="429"/>
      <c r="G8" s="46"/>
      <c r="H8" s="52"/>
      <c r="I8" s="52"/>
      <c r="J8" s="52"/>
      <c r="K8" s="50"/>
      <c r="L8" s="136"/>
      <c r="M8" s="21"/>
      <c r="N8" s="21"/>
      <c r="O8" s="21"/>
      <c r="P8" s="137"/>
      <c r="Q8" s="209"/>
    </row>
    <row r="9" spans="1:17" ht="19.5" customHeight="1">
      <c r="A9" s="381">
        <v>1</v>
      </c>
      <c r="B9" s="430" t="s">
        <v>274</v>
      </c>
      <c r="C9" s="428">
        <v>4864796</v>
      </c>
      <c r="D9" s="428" t="s">
        <v>14</v>
      </c>
      <c r="E9" s="430" t="s">
        <v>368</v>
      </c>
      <c r="F9" s="429">
        <v>100</v>
      </c>
      <c r="G9" s="384">
        <v>57700</v>
      </c>
      <c r="H9" s="420">
        <v>56916</v>
      </c>
      <c r="I9" s="435">
        <f>G9-H9</f>
        <v>784</v>
      </c>
      <c r="J9" s="435">
        <f>$F9*I9</f>
        <v>78400</v>
      </c>
      <c r="K9" s="436">
        <f>J9/1000000</f>
        <v>0.0784</v>
      </c>
      <c r="L9" s="444">
        <v>74728</v>
      </c>
      <c r="M9" s="435">
        <v>70499</v>
      </c>
      <c r="N9" s="435">
        <f>L9-M9</f>
        <v>4229</v>
      </c>
      <c r="O9" s="435">
        <f>$F9*N9</f>
        <v>422900</v>
      </c>
      <c r="P9" s="436">
        <f>O9/1000000</f>
        <v>0.4229</v>
      </c>
      <c r="Q9" s="209"/>
    </row>
    <row r="10" spans="1:17" ht="19.5" customHeight="1">
      <c r="A10" s="381">
        <v>2</v>
      </c>
      <c r="B10" s="430" t="s">
        <v>275</v>
      </c>
      <c r="C10" s="428">
        <v>4864797</v>
      </c>
      <c r="D10" s="428" t="s">
        <v>14</v>
      </c>
      <c r="E10" s="430" t="s">
        <v>368</v>
      </c>
      <c r="F10" s="429">
        <v>100</v>
      </c>
      <c r="G10" s="384">
        <v>6522</v>
      </c>
      <c r="H10" s="420">
        <v>6666</v>
      </c>
      <c r="I10" s="435">
        <f>G10-H10</f>
        <v>-144</v>
      </c>
      <c r="J10" s="435">
        <f>$F10*I10</f>
        <v>-14400</v>
      </c>
      <c r="K10" s="436">
        <f>J10/1000000</f>
        <v>-0.0144</v>
      </c>
      <c r="L10" s="611">
        <v>999516</v>
      </c>
      <c r="M10" s="435">
        <v>1000075</v>
      </c>
      <c r="N10" s="435">
        <f>L10-M10</f>
        <v>-559</v>
      </c>
      <c r="O10" s="435">
        <f>$F10*N10</f>
        <v>-55900</v>
      </c>
      <c r="P10" s="436">
        <f>O10/1000000</f>
        <v>-0.0559</v>
      </c>
      <c r="Q10" s="209"/>
    </row>
    <row r="11" spans="1:17" ht="19.5" customHeight="1">
      <c r="A11" s="381">
        <v>3</v>
      </c>
      <c r="B11" s="430" t="s">
        <v>276</v>
      </c>
      <c r="C11" s="428">
        <v>4864818</v>
      </c>
      <c r="D11" s="428" t="s">
        <v>14</v>
      </c>
      <c r="E11" s="430" t="s">
        <v>368</v>
      </c>
      <c r="F11" s="429">
        <v>100</v>
      </c>
      <c r="G11" s="384">
        <v>122828</v>
      </c>
      <c r="H11" s="420">
        <v>122078</v>
      </c>
      <c r="I11" s="435">
        <f>G11-H11</f>
        <v>750</v>
      </c>
      <c r="J11" s="435">
        <f>$F11*I11</f>
        <v>75000</v>
      </c>
      <c r="K11" s="436">
        <f>J11/1000000</f>
        <v>0.075</v>
      </c>
      <c r="L11" s="444">
        <v>84002</v>
      </c>
      <c r="M11" s="435">
        <v>81452</v>
      </c>
      <c r="N11" s="435">
        <f>L11-M11</f>
        <v>2550</v>
      </c>
      <c r="O11" s="435">
        <f>$F11*N11</f>
        <v>255000</v>
      </c>
      <c r="P11" s="436">
        <f>O11/1000000</f>
        <v>0.255</v>
      </c>
      <c r="Q11" s="209"/>
    </row>
    <row r="12" spans="1:17" ht="19.5" customHeight="1">
      <c r="A12" s="381">
        <v>4</v>
      </c>
      <c r="B12" s="430" t="s">
        <v>277</v>
      </c>
      <c r="C12" s="428">
        <v>4864842</v>
      </c>
      <c r="D12" s="428" t="s">
        <v>14</v>
      </c>
      <c r="E12" s="430" t="s">
        <v>368</v>
      </c>
      <c r="F12" s="625">
        <v>1000</v>
      </c>
      <c r="G12" s="384">
        <v>8938</v>
      </c>
      <c r="H12" s="420">
        <v>8896</v>
      </c>
      <c r="I12" s="435">
        <f>G12-H12</f>
        <v>42</v>
      </c>
      <c r="J12" s="435">
        <f>$F12*I12</f>
        <v>42000</v>
      </c>
      <c r="K12" s="436">
        <f>J12/1000000</f>
        <v>0.042</v>
      </c>
      <c r="L12" s="444">
        <v>16430</v>
      </c>
      <c r="M12" s="435">
        <v>15886</v>
      </c>
      <c r="N12" s="435">
        <f>L12-M12</f>
        <v>544</v>
      </c>
      <c r="O12" s="435">
        <f>$F12*N12</f>
        <v>544000</v>
      </c>
      <c r="P12" s="436">
        <f>O12/1000000</f>
        <v>0.544</v>
      </c>
      <c r="Q12" s="209"/>
    </row>
    <row r="13" spans="1:17" ht="19.5" customHeight="1">
      <c r="A13" s="381"/>
      <c r="B13" s="427" t="s">
        <v>278</v>
      </c>
      <c r="C13" s="428"/>
      <c r="D13" s="428"/>
      <c r="E13" s="428"/>
      <c r="F13" s="429"/>
      <c r="G13" s="384"/>
      <c r="H13" s="420"/>
      <c r="I13" s="420"/>
      <c r="J13" s="420"/>
      <c r="K13" s="437"/>
      <c r="L13" s="445"/>
      <c r="M13" s="446"/>
      <c r="N13" s="446"/>
      <c r="O13" s="446"/>
      <c r="P13" s="447"/>
      <c r="Q13" s="209"/>
    </row>
    <row r="14" spans="1:17" ht="19.5" customHeight="1">
      <c r="A14" s="381"/>
      <c r="B14" s="427"/>
      <c r="C14" s="428"/>
      <c r="D14" s="428"/>
      <c r="E14" s="428"/>
      <c r="F14" s="429"/>
      <c r="G14" s="384"/>
      <c r="H14" s="420"/>
      <c r="I14" s="420"/>
      <c r="J14" s="420"/>
      <c r="K14" s="437"/>
      <c r="L14" s="445"/>
      <c r="M14" s="446"/>
      <c r="N14" s="446"/>
      <c r="O14" s="446"/>
      <c r="P14" s="447"/>
      <c r="Q14" s="209"/>
    </row>
    <row r="15" spans="1:17" ht="19.5" customHeight="1">
      <c r="A15" s="381">
        <v>5</v>
      </c>
      <c r="B15" s="430" t="s">
        <v>279</v>
      </c>
      <c r="C15" s="428">
        <v>4864880</v>
      </c>
      <c r="D15" s="428" t="s">
        <v>14</v>
      </c>
      <c r="E15" s="430" t="s">
        <v>368</v>
      </c>
      <c r="F15" s="429">
        <v>-500</v>
      </c>
      <c r="G15" s="384">
        <v>994819</v>
      </c>
      <c r="H15" s="420">
        <v>994820</v>
      </c>
      <c r="I15" s="435">
        <f>G15-H15</f>
        <v>-1</v>
      </c>
      <c r="J15" s="435">
        <f>$F15*I15</f>
        <v>500</v>
      </c>
      <c r="K15" s="436">
        <f>J15/1000000</f>
        <v>0.0005</v>
      </c>
      <c r="L15" s="444">
        <v>967667</v>
      </c>
      <c r="M15" s="435">
        <v>970429</v>
      </c>
      <c r="N15" s="435">
        <f>L15-M15</f>
        <v>-2762</v>
      </c>
      <c r="O15" s="435">
        <f>$F15*N15</f>
        <v>1381000</v>
      </c>
      <c r="P15" s="436">
        <f>O15/1000000</f>
        <v>1.381</v>
      </c>
      <c r="Q15" s="209"/>
    </row>
    <row r="16" spans="1:17" ht="19.5" customHeight="1">
      <c r="A16" s="381">
        <v>6</v>
      </c>
      <c r="B16" s="430" t="s">
        <v>280</v>
      </c>
      <c r="C16" s="428">
        <v>4864881</v>
      </c>
      <c r="D16" s="428" t="s">
        <v>14</v>
      </c>
      <c r="E16" s="430" t="s">
        <v>368</v>
      </c>
      <c r="F16" s="429">
        <v>-500</v>
      </c>
      <c r="G16" s="384">
        <v>996082</v>
      </c>
      <c r="H16" s="420">
        <v>996179</v>
      </c>
      <c r="I16" s="435">
        <f>G16-H16</f>
        <v>-97</v>
      </c>
      <c r="J16" s="435">
        <f>$F16*I16</f>
        <v>48500</v>
      </c>
      <c r="K16" s="436">
        <f>J16/1000000</f>
        <v>0.0485</v>
      </c>
      <c r="L16" s="444">
        <v>991774</v>
      </c>
      <c r="M16" s="435">
        <v>992073</v>
      </c>
      <c r="N16" s="435">
        <f>L16-M16</f>
        <v>-299</v>
      </c>
      <c r="O16" s="435">
        <f>$F16*N16</f>
        <v>149500</v>
      </c>
      <c r="P16" s="436">
        <f>O16/1000000</f>
        <v>0.1495</v>
      </c>
      <c r="Q16" s="209"/>
    </row>
    <row r="17" spans="1:17" ht="19.5" customHeight="1">
      <c r="A17" s="381">
        <v>7</v>
      </c>
      <c r="B17" s="430" t="s">
        <v>295</v>
      </c>
      <c r="C17" s="428">
        <v>4902572</v>
      </c>
      <c r="D17" s="428" t="s">
        <v>14</v>
      </c>
      <c r="E17" s="430" t="s">
        <v>368</v>
      </c>
      <c r="F17" s="429">
        <v>300</v>
      </c>
      <c r="G17" s="384">
        <v>999989</v>
      </c>
      <c r="H17" s="420">
        <v>999989</v>
      </c>
      <c r="I17" s="435">
        <f>G17-H17</f>
        <v>0</v>
      </c>
      <c r="J17" s="435">
        <f>$F17*I17</f>
        <v>0</v>
      </c>
      <c r="K17" s="436">
        <f>J17/1000000</f>
        <v>0</v>
      </c>
      <c r="L17" s="444">
        <v>999904</v>
      </c>
      <c r="M17" s="435">
        <v>999905</v>
      </c>
      <c r="N17" s="435">
        <f>L17-M17</f>
        <v>-1</v>
      </c>
      <c r="O17" s="435">
        <f>$F17*N17</f>
        <v>-300</v>
      </c>
      <c r="P17" s="436">
        <f>O17/1000000</f>
        <v>-0.0003</v>
      </c>
      <c r="Q17" s="209"/>
    </row>
    <row r="18" spans="1:17" ht="19.5" customHeight="1">
      <c r="A18" s="381"/>
      <c r="B18" s="427"/>
      <c r="C18" s="428"/>
      <c r="D18" s="428"/>
      <c r="E18" s="430"/>
      <c r="F18" s="429"/>
      <c r="G18" s="130"/>
      <c r="H18" s="118"/>
      <c r="I18" s="52"/>
      <c r="J18" s="52"/>
      <c r="K18" s="134"/>
      <c r="L18" s="448"/>
      <c r="M18" s="23"/>
      <c r="N18" s="23"/>
      <c r="O18" s="23"/>
      <c r="P18" s="30"/>
      <c r="Q18" s="209"/>
    </row>
    <row r="19" spans="1:17" ht="19.5" customHeight="1">
      <c r="A19" s="381"/>
      <c r="B19" s="427"/>
      <c r="C19" s="428"/>
      <c r="D19" s="428"/>
      <c r="E19" s="430"/>
      <c r="F19" s="429"/>
      <c r="G19" s="130"/>
      <c r="H19" s="118"/>
      <c r="I19" s="52"/>
      <c r="J19" s="52"/>
      <c r="K19" s="134"/>
      <c r="L19" s="448"/>
      <c r="M19" s="23"/>
      <c r="N19" s="23"/>
      <c r="O19" s="23"/>
      <c r="P19" s="30"/>
      <c r="Q19" s="209"/>
    </row>
    <row r="20" spans="1:17" ht="19.5" customHeight="1">
      <c r="A20" s="381"/>
      <c r="B20" s="430"/>
      <c r="C20" s="428"/>
      <c r="D20" s="428"/>
      <c r="E20" s="430"/>
      <c r="F20" s="429"/>
      <c r="G20" s="130"/>
      <c r="H20" s="118"/>
      <c r="I20" s="52"/>
      <c r="J20" s="52"/>
      <c r="K20" s="134"/>
      <c r="L20" s="448"/>
      <c r="M20" s="23"/>
      <c r="N20" s="23"/>
      <c r="O20" s="23"/>
      <c r="P20" s="30"/>
      <c r="Q20" s="209"/>
    </row>
    <row r="21" spans="1:17" ht="19.5" customHeight="1">
      <c r="A21" s="381"/>
      <c r="B21" s="427" t="s">
        <v>281</v>
      </c>
      <c r="C21" s="428"/>
      <c r="D21" s="428"/>
      <c r="E21" s="430"/>
      <c r="F21" s="431"/>
      <c r="G21" s="130"/>
      <c r="H21" s="118"/>
      <c r="I21" s="49"/>
      <c r="J21" s="53"/>
      <c r="K21" s="439">
        <f>SUM(K9:K20)</f>
        <v>0.23000000000000004</v>
      </c>
      <c r="L21" s="449"/>
      <c r="M21" s="446"/>
      <c r="N21" s="446"/>
      <c r="O21" s="446"/>
      <c r="P21" s="440">
        <f>SUM(P9:P20)</f>
        <v>2.6961999999999997</v>
      </c>
      <c r="Q21" s="209"/>
    </row>
    <row r="22" spans="1:17" ht="19.5" customHeight="1">
      <c r="A22" s="381"/>
      <c r="B22" s="427" t="s">
        <v>282</v>
      </c>
      <c r="C22" s="428"/>
      <c r="D22" s="428"/>
      <c r="E22" s="430"/>
      <c r="F22" s="431"/>
      <c r="G22" s="130"/>
      <c r="H22" s="118"/>
      <c r="I22" s="49"/>
      <c r="J22" s="49"/>
      <c r="K22" s="134"/>
      <c r="L22" s="448"/>
      <c r="M22" s="23"/>
      <c r="N22" s="23"/>
      <c r="O22" s="23"/>
      <c r="P22" s="30"/>
      <c r="Q22" s="209"/>
    </row>
    <row r="23" spans="1:17" ht="19.5" customHeight="1">
      <c r="A23" s="381"/>
      <c r="B23" s="427" t="s">
        <v>283</v>
      </c>
      <c r="C23" s="428"/>
      <c r="D23" s="428"/>
      <c r="E23" s="430"/>
      <c r="F23" s="431"/>
      <c r="G23" s="130"/>
      <c r="H23" s="118"/>
      <c r="I23" s="49"/>
      <c r="J23" s="49"/>
      <c r="K23" s="134"/>
      <c r="L23" s="448"/>
      <c r="M23" s="23"/>
      <c r="N23" s="23"/>
      <c r="O23" s="23"/>
      <c r="P23" s="30"/>
      <c r="Q23" s="209"/>
    </row>
    <row r="24" spans="1:17" ht="19.5" customHeight="1">
      <c r="A24" s="381"/>
      <c r="B24" s="430" t="s">
        <v>284</v>
      </c>
      <c r="C24" s="428">
        <v>4864794</v>
      </c>
      <c r="D24" s="428" t="s">
        <v>14</v>
      </c>
      <c r="E24" s="430" t="s">
        <v>368</v>
      </c>
      <c r="F24" s="429">
        <v>100</v>
      </c>
      <c r="G24" s="384">
        <v>966999</v>
      </c>
      <c r="H24" s="420">
        <v>967152</v>
      </c>
      <c r="I24" s="435">
        <f>G24-H24</f>
        <v>-153</v>
      </c>
      <c r="J24" s="435">
        <f>$F24*I24</f>
        <v>-15300</v>
      </c>
      <c r="K24" s="436">
        <f>J24/1000000</f>
        <v>-0.0153</v>
      </c>
      <c r="L24" s="444">
        <v>990850</v>
      </c>
      <c r="M24" s="435">
        <v>991269</v>
      </c>
      <c r="N24" s="435">
        <f>L24-M24</f>
        <v>-419</v>
      </c>
      <c r="O24" s="435">
        <f>$F24*N24</f>
        <v>-41900</v>
      </c>
      <c r="P24" s="436">
        <f>O24/1000000</f>
        <v>-0.0419</v>
      </c>
      <c r="Q24" s="209"/>
    </row>
    <row r="25" spans="1:17" ht="19.5" customHeight="1">
      <c r="A25" s="381">
        <v>8</v>
      </c>
      <c r="B25" s="430" t="s">
        <v>284</v>
      </c>
      <c r="C25" s="428">
        <v>4864794</v>
      </c>
      <c r="D25" s="428" t="s">
        <v>14</v>
      </c>
      <c r="E25" s="430" t="s">
        <v>368</v>
      </c>
      <c r="F25" s="429">
        <v>200</v>
      </c>
      <c r="G25" s="384">
        <v>966999</v>
      </c>
      <c r="H25" s="420">
        <v>966999</v>
      </c>
      <c r="I25" s="435">
        <f>G25-H25</f>
        <v>0</v>
      </c>
      <c r="J25" s="435">
        <f>$F25*I25</f>
        <v>0</v>
      </c>
      <c r="K25" s="436">
        <f>J25/1000000</f>
        <v>0</v>
      </c>
      <c r="L25" s="444">
        <v>990955</v>
      </c>
      <c r="M25" s="435">
        <v>990850</v>
      </c>
      <c r="N25" s="435">
        <f>L25-M25</f>
        <v>105</v>
      </c>
      <c r="O25" s="435">
        <f>$F25*N25</f>
        <v>21000</v>
      </c>
      <c r="P25" s="436">
        <f>O25/1000000</f>
        <v>0.021</v>
      </c>
      <c r="Q25" s="209" t="s">
        <v>393</v>
      </c>
    </row>
    <row r="26" spans="1:17" ht="19.5" customHeight="1">
      <c r="A26" s="381">
        <v>9</v>
      </c>
      <c r="B26" s="430" t="s">
        <v>285</v>
      </c>
      <c r="C26" s="428">
        <v>4864795</v>
      </c>
      <c r="D26" s="428" t="s">
        <v>14</v>
      </c>
      <c r="E26" s="430" t="s">
        <v>368</v>
      </c>
      <c r="F26" s="429">
        <v>100</v>
      </c>
      <c r="G26" s="384">
        <v>960250</v>
      </c>
      <c r="H26" s="420">
        <v>960445</v>
      </c>
      <c r="I26" s="435">
        <f>G26-H26</f>
        <v>-195</v>
      </c>
      <c r="J26" s="435">
        <f>$F26*I26</f>
        <v>-19500</v>
      </c>
      <c r="K26" s="436">
        <f>J26/1000000</f>
        <v>-0.0195</v>
      </c>
      <c r="L26" s="444">
        <v>933262</v>
      </c>
      <c r="M26" s="435">
        <v>935864</v>
      </c>
      <c r="N26" s="435">
        <f>L26-M26</f>
        <v>-2602</v>
      </c>
      <c r="O26" s="435">
        <f>$F26*N26</f>
        <v>-260200</v>
      </c>
      <c r="P26" s="436">
        <f>O26/1000000</f>
        <v>-0.2602</v>
      </c>
      <c r="Q26" s="209"/>
    </row>
    <row r="27" spans="1:17" ht="19.5" customHeight="1">
      <c r="A27" s="381"/>
      <c r="B27" s="427"/>
      <c r="C27" s="428"/>
      <c r="D27" s="428"/>
      <c r="E27" s="430"/>
      <c r="F27" s="429"/>
      <c r="G27" s="130"/>
      <c r="H27" s="118"/>
      <c r="I27" s="52"/>
      <c r="J27" s="52"/>
      <c r="K27" s="134"/>
      <c r="L27" s="448"/>
      <c r="M27" s="23"/>
      <c r="N27" s="23"/>
      <c r="O27" s="23"/>
      <c r="P27" s="30"/>
      <c r="Q27" s="209"/>
    </row>
    <row r="28" spans="1:17" ht="19.5" customHeight="1">
      <c r="A28" s="381"/>
      <c r="B28" s="430"/>
      <c r="C28" s="428"/>
      <c r="D28" s="428"/>
      <c r="E28" s="430"/>
      <c r="F28" s="429"/>
      <c r="G28" s="130"/>
      <c r="H28" s="118"/>
      <c r="I28" s="52"/>
      <c r="J28" s="52"/>
      <c r="K28" s="134"/>
      <c r="L28" s="448"/>
      <c r="M28" s="23"/>
      <c r="N28" s="23"/>
      <c r="O28" s="23"/>
      <c r="P28" s="30"/>
      <c r="Q28" s="209"/>
    </row>
    <row r="29" spans="1:17" ht="19.5" customHeight="1">
      <c r="A29" s="381"/>
      <c r="B29" s="427" t="s">
        <v>286</v>
      </c>
      <c r="C29" s="430"/>
      <c r="D29" s="428"/>
      <c r="E29" s="430"/>
      <c r="F29" s="431"/>
      <c r="G29" s="130"/>
      <c r="H29" s="118"/>
      <c r="I29" s="49"/>
      <c r="J29" s="53"/>
      <c r="K29" s="440">
        <f>SUM(K25:K28)</f>
        <v>-0.0195</v>
      </c>
      <c r="L29" s="449"/>
      <c r="M29" s="446"/>
      <c r="N29" s="446"/>
      <c r="O29" s="446"/>
      <c r="P29" s="440">
        <f>SUM(P25:P28)</f>
        <v>-0.2392</v>
      </c>
      <c r="Q29" s="209"/>
    </row>
    <row r="30" spans="1:17" ht="19.5" customHeight="1">
      <c r="A30" s="381"/>
      <c r="B30" s="427" t="s">
        <v>287</v>
      </c>
      <c r="C30" s="428"/>
      <c r="D30" s="428"/>
      <c r="E30" s="428"/>
      <c r="F30" s="429"/>
      <c r="G30" s="130"/>
      <c r="H30" s="118"/>
      <c r="I30" s="52"/>
      <c r="J30" s="48"/>
      <c r="K30" s="134"/>
      <c r="L30" s="448"/>
      <c r="M30" s="23"/>
      <c r="N30" s="23"/>
      <c r="O30" s="23"/>
      <c r="P30" s="30"/>
      <c r="Q30" s="209"/>
    </row>
    <row r="31" spans="1:17" ht="19.5" customHeight="1">
      <c r="A31" s="381"/>
      <c r="B31" s="427" t="s">
        <v>283</v>
      </c>
      <c r="C31" s="428"/>
      <c r="D31" s="428"/>
      <c r="E31" s="428"/>
      <c r="F31" s="429"/>
      <c r="G31" s="130"/>
      <c r="H31" s="118"/>
      <c r="I31" s="52"/>
      <c r="J31" s="48"/>
      <c r="K31" s="134"/>
      <c r="L31" s="448"/>
      <c r="M31" s="23"/>
      <c r="N31" s="23"/>
      <c r="O31" s="23"/>
      <c r="P31" s="30"/>
      <c r="Q31" s="209"/>
    </row>
    <row r="32" spans="1:17" ht="19.5" customHeight="1">
      <c r="A32" s="381"/>
      <c r="B32" s="430" t="s">
        <v>288</v>
      </c>
      <c r="C32" s="428">
        <v>4864819</v>
      </c>
      <c r="D32" s="428" t="s">
        <v>14</v>
      </c>
      <c r="E32" s="430" t="s">
        <v>368</v>
      </c>
      <c r="F32" s="428">
        <v>100</v>
      </c>
      <c r="G32" s="384">
        <v>128016</v>
      </c>
      <c r="H32" s="420">
        <v>126295</v>
      </c>
      <c r="I32" s="435">
        <f aca="true" t="shared" si="0" ref="I32:I37">G32-H32</f>
        <v>1721</v>
      </c>
      <c r="J32" s="435">
        <f aca="true" t="shared" si="1" ref="J32:J37">$F32*I32</f>
        <v>172100</v>
      </c>
      <c r="K32" s="436">
        <f aca="true" t="shared" si="2" ref="K32:K37">J32/1000000</f>
        <v>0.1721</v>
      </c>
      <c r="L32" s="384">
        <v>241924</v>
      </c>
      <c r="M32" s="435">
        <v>236617</v>
      </c>
      <c r="N32" s="435">
        <f aca="true" t="shared" si="3" ref="N32:N37">L32-M32</f>
        <v>5307</v>
      </c>
      <c r="O32" s="435">
        <f aca="true" t="shared" si="4" ref="O32:O37">$F32*N32</f>
        <v>530700</v>
      </c>
      <c r="P32" s="436">
        <f aca="true" t="shared" si="5" ref="P32:P37">O32/1000000</f>
        <v>0.5307</v>
      </c>
      <c r="Q32" s="209"/>
    </row>
    <row r="33" spans="1:17" ht="19.5" customHeight="1">
      <c r="A33" s="381">
        <v>10</v>
      </c>
      <c r="B33" s="430" t="s">
        <v>288</v>
      </c>
      <c r="C33" s="428">
        <v>4864819</v>
      </c>
      <c r="D33" s="428" t="s">
        <v>14</v>
      </c>
      <c r="E33" s="430" t="s">
        <v>368</v>
      </c>
      <c r="F33" s="432">
        <v>200</v>
      </c>
      <c r="G33" s="384">
        <v>128341</v>
      </c>
      <c r="H33" s="420">
        <v>128016</v>
      </c>
      <c r="I33" s="435">
        <f t="shared" si="0"/>
        <v>325</v>
      </c>
      <c r="J33" s="435">
        <f t="shared" si="1"/>
        <v>65000</v>
      </c>
      <c r="K33" s="436">
        <f t="shared" si="2"/>
        <v>0.065</v>
      </c>
      <c r="L33" s="444">
        <v>245103</v>
      </c>
      <c r="M33" s="435">
        <v>241924</v>
      </c>
      <c r="N33" s="435">
        <f t="shared" si="3"/>
        <v>3179</v>
      </c>
      <c r="O33" s="435">
        <f t="shared" si="4"/>
        <v>635800</v>
      </c>
      <c r="P33" s="436">
        <f t="shared" si="5"/>
        <v>0.6358</v>
      </c>
      <c r="Q33" s="209" t="s">
        <v>393</v>
      </c>
    </row>
    <row r="34" spans="1:17" ht="19.5" customHeight="1">
      <c r="A34" s="381">
        <v>11</v>
      </c>
      <c r="B34" s="430" t="s">
        <v>289</v>
      </c>
      <c r="C34" s="428">
        <v>4864801</v>
      </c>
      <c r="D34" s="428" t="s">
        <v>14</v>
      </c>
      <c r="E34" s="430" t="s">
        <v>368</v>
      </c>
      <c r="F34" s="432">
        <v>200</v>
      </c>
      <c r="G34" s="384">
        <v>22424</v>
      </c>
      <c r="H34" s="420">
        <v>22190</v>
      </c>
      <c r="I34" s="435">
        <f t="shared" si="0"/>
        <v>234</v>
      </c>
      <c r="J34" s="435">
        <f t="shared" si="1"/>
        <v>46800</v>
      </c>
      <c r="K34" s="436">
        <f t="shared" si="2"/>
        <v>0.0468</v>
      </c>
      <c r="L34" s="444">
        <v>37752</v>
      </c>
      <c r="M34" s="435">
        <v>36431</v>
      </c>
      <c r="N34" s="435">
        <f t="shared" si="3"/>
        <v>1321</v>
      </c>
      <c r="O34" s="435">
        <f t="shared" si="4"/>
        <v>264200</v>
      </c>
      <c r="P34" s="436">
        <f t="shared" si="5"/>
        <v>0.2642</v>
      </c>
      <c r="Q34" s="209"/>
    </row>
    <row r="35" spans="1:17" ht="19.5" customHeight="1">
      <c r="A35" s="381">
        <v>12</v>
      </c>
      <c r="B35" s="430" t="s">
        <v>290</v>
      </c>
      <c r="C35" s="428">
        <v>4864820</v>
      </c>
      <c r="D35" s="428" t="s">
        <v>14</v>
      </c>
      <c r="E35" s="430" t="s">
        <v>368</v>
      </c>
      <c r="F35" s="432">
        <v>100</v>
      </c>
      <c r="G35" s="384">
        <v>13923</v>
      </c>
      <c r="H35" s="420">
        <v>13489</v>
      </c>
      <c r="I35" s="435">
        <f t="shared" si="0"/>
        <v>434</v>
      </c>
      <c r="J35" s="435">
        <f t="shared" si="1"/>
        <v>43400</v>
      </c>
      <c r="K35" s="436">
        <f t="shared" si="2"/>
        <v>0.0434</v>
      </c>
      <c r="L35" s="444">
        <v>65700</v>
      </c>
      <c r="M35" s="435">
        <v>63337</v>
      </c>
      <c r="N35" s="435">
        <f t="shared" si="3"/>
        <v>2363</v>
      </c>
      <c r="O35" s="435">
        <f t="shared" si="4"/>
        <v>236300</v>
      </c>
      <c r="P35" s="436">
        <f t="shared" si="5"/>
        <v>0.2363</v>
      </c>
      <c r="Q35" s="209"/>
    </row>
    <row r="36" spans="1:17" ht="19.5" customHeight="1">
      <c r="A36" s="381">
        <v>13</v>
      </c>
      <c r="B36" s="430" t="s">
        <v>291</v>
      </c>
      <c r="C36" s="428">
        <v>4865168</v>
      </c>
      <c r="D36" s="428" t="s">
        <v>14</v>
      </c>
      <c r="E36" s="430" t="s">
        <v>368</v>
      </c>
      <c r="F36" s="432">
        <v>1000</v>
      </c>
      <c r="G36" s="384">
        <v>993517</v>
      </c>
      <c r="H36" s="420">
        <v>993625</v>
      </c>
      <c r="I36" s="435">
        <f t="shared" si="0"/>
        <v>-108</v>
      </c>
      <c r="J36" s="435">
        <f t="shared" si="1"/>
        <v>-108000</v>
      </c>
      <c r="K36" s="436">
        <f t="shared" si="2"/>
        <v>-0.108</v>
      </c>
      <c r="L36" s="444">
        <v>997447</v>
      </c>
      <c r="M36" s="435">
        <v>997486</v>
      </c>
      <c r="N36" s="435">
        <f t="shared" si="3"/>
        <v>-39</v>
      </c>
      <c r="O36" s="435">
        <f t="shared" si="4"/>
        <v>-39000</v>
      </c>
      <c r="P36" s="436">
        <f t="shared" si="5"/>
        <v>-0.039</v>
      </c>
      <c r="Q36" s="209"/>
    </row>
    <row r="37" spans="1:17" ht="19.5" customHeight="1">
      <c r="A37" s="381">
        <v>14</v>
      </c>
      <c r="B37" s="430" t="s">
        <v>292</v>
      </c>
      <c r="C37" s="428">
        <v>4864802</v>
      </c>
      <c r="D37" s="428" t="s">
        <v>14</v>
      </c>
      <c r="E37" s="430" t="s">
        <v>368</v>
      </c>
      <c r="F37" s="432">
        <v>100</v>
      </c>
      <c r="G37" s="384">
        <v>990081</v>
      </c>
      <c r="H37" s="420">
        <v>990150</v>
      </c>
      <c r="I37" s="435">
        <f t="shared" si="0"/>
        <v>-69</v>
      </c>
      <c r="J37" s="435">
        <f t="shared" si="1"/>
        <v>-6900</v>
      </c>
      <c r="K37" s="436">
        <f t="shared" si="2"/>
        <v>-0.0069</v>
      </c>
      <c r="L37" s="444">
        <v>8036</v>
      </c>
      <c r="M37" s="435">
        <v>8351</v>
      </c>
      <c r="N37" s="435">
        <f t="shared" si="3"/>
        <v>-315</v>
      </c>
      <c r="O37" s="435">
        <f t="shared" si="4"/>
        <v>-31500</v>
      </c>
      <c r="P37" s="436">
        <f t="shared" si="5"/>
        <v>-0.0315</v>
      </c>
      <c r="Q37" s="209"/>
    </row>
    <row r="38" spans="1:17" ht="19.5" customHeight="1">
      <c r="A38" s="381"/>
      <c r="B38" s="427" t="s">
        <v>278</v>
      </c>
      <c r="C38" s="428"/>
      <c r="D38" s="428"/>
      <c r="E38" s="428"/>
      <c r="F38" s="429"/>
      <c r="G38" s="384"/>
      <c r="H38" s="420"/>
      <c r="I38" s="420"/>
      <c r="J38" s="438"/>
      <c r="K38" s="437"/>
      <c r="L38" s="445"/>
      <c r="M38" s="446"/>
      <c r="N38" s="446"/>
      <c r="O38" s="446"/>
      <c r="P38" s="447"/>
      <c r="Q38" s="209"/>
    </row>
    <row r="39" spans="1:17" ht="19.5" customHeight="1">
      <c r="A39" s="381">
        <v>15</v>
      </c>
      <c r="B39" s="430" t="s">
        <v>293</v>
      </c>
      <c r="C39" s="428">
        <v>4864882</v>
      </c>
      <c r="D39" s="428" t="s">
        <v>14</v>
      </c>
      <c r="E39" s="430" t="s">
        <v>368</v>
      </c>
      <c r="F39" s="432">
        <v>-500</v>
      </c>
      <c r="G39" s="384">
        <v>996998</v>
      </c>
      <c r="H39" s="420">
        <v>997024</v>
      </c>
      <c r="I39" s="435">
        <f>G39-H39</f>
        <v>-26</v>
      </c>
      <c r="J39" s="435">
        <f>$F39*I39</f>
        <v>13000</v>
      </c>
      <c r="K39" s="436">
        <f>J39/1000000</f>
        <v>0.013</v>
      </c>
      <c r="L39" s="444">
        <v>995985</v>
      </c>
      <c r="M39" s="435">
        <v>996156</v>
      </c>
      <c r="N39" s="435">
        <f>L39-M39</f>
        <v>-171</v>
      </c>
      <c r="O39" s="435">
        <f>$F39*N39</f>
        <v>85500</v>
      </c>
      <c r="P39" s="436">
        <f>O39/1000000</f>
        <v>0.0855</v>
      </c>
      <c r="Q39" s="209"/>
    </row>
    <row r="40" spans="1:17" ht="19.5" customHeight="1">
      <c r="A40" s="381">
        <v>16</v>
      </c>
      <c r="B40" s="430" t="s">
        <v>296</v>
      </c>
      <c r="C40" s="428">
        <v>4902572</v>
      </c>
      <c r="D40" s="428" t="s">
        <v>14</v>
      </c>
      <c r="E40" s="430" t="s">
        <v>368</v>
      </c>
      <c r="F40" s="432">
        <v>-300</v>
      </c>
      <c r="G40" s="384">
        <v>999989</v>
      </c>
      <c r="H40" s="420">
        <v>999989</v>
      </c>
      <c r="I40" s="435">
        <f>G40-H40</f>
        <v>0</v>
      </c>
      <c r="J40" s="435">
        <f>$F40*I40</f>
        <v>0</v>
      </c>
      <c r="K40" s="436">
        <f>J40/1000000</f>
        <v>0</v>
      </c>
      <c r="L40" s="444">
        <v>999904</v>
      </c>
      <c r="M40" s="435">
        <v>999905</v>
      </c>
      <c r="N40" s="435">
        <f>L40-M40</f>
        <v>-1</v>
      </c>
      <c r="O40" s="435">
        <f>$F40*N40</f>
        <v>300</v>
      </c>
      <c r="P40" s="436">
        <f>O40/1000000</f>
        <v>0.0003</v>
      </c>
      <c r="Q40" s="209"/>
    </row>
    <row r="41" spans="1:17" ht="19.5" customHeight="1">
      <c r="A41" s="381"/>
      <c r="B41" s="427"/>
      <c r="C41" s="428"/>
      <c r="D41" s="428"/>
      <c r="E41" s="430"/>
      <c r="F41" s="428"/>
      <c r="G41" s="130"/>
      <c r="H41" s="52"/>
      <c r="I41" s="83"/>
      <c r="J41" s="83"/>
      <c r="K41" s="83"/>
      <c r="L41" s="46"/>
      <c r="M41" s="83"/>
      <c r="N41" s="83"/>
      <c r="O41" s="83"/>
      <c r="P41" s="85"/>
      <c r="Q41" s="209"/>
    </row>
    <row r="42" spans="1:17" ht="19.5" customHeight="1">
      <c r="A42" s="381"/>
      <c r="B42" s="427"/>
      <c r="C42" s="428"/>
      <c r="D42" s="428"/>
      <c r="E42" s="430"/>
      <c r="F42" s="428"/>
      <c r="G42" s="130"/>
      <c r="H42" s="52"/>
      <c r="I42" s="52"/>
      <c r="J42" s="52"/>
      <c r="K42" s="138"/>
      <c r="L42" s="46"/>
      <c r="M42" s="23"/>
      <c r="N42" s="23"/>
      <c r="O42" s="23"/>
      <c r="P42" s="30"/>
      <c r="Q42" s="209"/>
    </row>
    <row r="43" spans="1:17" ht="19.5" customHeight="1" thickBot="1">
      <c r="A43" s="433"/>
      <c r="B43" s="434" t="s">
        <v>294</v>
      </c>
      <c r="C43" s="434"/>
      <c r="D43" s="434"/>
      <c r="E43" s="434"/>
      <c r="F43" s="434"/>
      <c r="G43" s="140"/>
      <c r="H43" s="139"/>
      <c r="I43" s="139"/>
      <c r="J43" s="139"/>
      <c r="K43" s="441">
        <f>SUM(K33:K42)</f>
        <v>0.0533</v>
      </c>
      <c r="L43" s="450"/>
      <c r="M43" s="451"/>
      <c r="N43" s="451"/>
      <c r="O43" s="451"/>
      <c r="P43" s="442">
        <f>SUM(P33:P42)</f>
        <v>1.1516</v>
      </c>
      <c r="Q43" s="210"/>
    </row>
    <row r="44" spans="1:16" ht="13.5" thickTop="1">
      <c r="A44" s="66"/>
      <c r="B44" s="2"/>
      <c r="C44" s="127"/>
      <c r="D44" s="66"/>
      <c r="E44" s="127"/>
      <c r="F44" s="10"/>
      <c r="G44" s="10"/>
      <c r="H44" s="10"/>
      <c r="I44" s="10"/>
      <c r="J44" s="10"/>
      <c r="K44" s="11"/>
      <c r="L44" s="452"/>
      <c r="M44" s="19"/>
      <c r="N44" s="19"/>
      <c r="O44" s="19"/>
      <c r="P44" s="19"/>
    </row>
    <row r="45" spans="11:16" ht="12.75">
      <c r="K45" s="19"/>
      <c r="L45" s="19"/>
      <c r="M45" s="19"/>
      <c r="N45" s="19"/>
      <c r="O45" s="19"/>
      <c r="P45" s="19"/>
    </row>
    <row r="46" spans="11:16" ht="12.75">
      <c r="K46" s="19"/>
      <c r="L46" s="19"/>
      <c r="M46" s="19"/>
      <c r="N46" s="19"/>
      <c r="O46" s="19"/>
      <c r="P46" s="19"/>
    </row>
    <row r="47" spans="2:16" ht="21.75">
      <c r="B47" s="259" t="s">
        <v>354</v>
      </c>
      <c r="K47" s="454">
        <f>K21</f>
        <v>0.23000000000000004</v>
      </c>
      <c r="L47" s="453"/>
      <c r="M47" s="453"/>
      <c r="N47" s="453"/>
      <c r="O47" s="453"/>
      <c r="P47" s="454">
        <f>P21</f>
        <v>2.6961999999999997</v>
      </c>
    </row>
    <row r="48" spans="2:16" ht="21.75">
      <c r="B48" s="259" t="s">
        <v>355</v>
      </c>
      <c r="K48" s="454">
        <f>K29</f>
        <v>-0.0195</v>
      </c>
      <c r="L48" s="453"/>
      <c r="M48" s="453"/>
      <c r="N48" s="453"/>
      <c r="O48" s="453"/>
      <c r="P48" s="454">
        <f>P29</f>
        <v>-0.2392</v>
      </c>
    </row>
    <row r="49" spans="2:16" ht="21.75">
      <c r="B49" s="259" t="s">
        <v>356</v>
      </c>
      <c r="K49" s="454">
        <f>K43</f>
        <v>0.0533</v>
      </c>
      <c r="L49" s="453"/>
      <c r="M49" s="453"/>
      <c r="N49" s="453"/>
      <c r="O49" s="453"/>
      <c r="P49" s="454">
        <f>P43</f>
        <v>1.1516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="85" zoomScaleSheetLayoutView="85" zoomScalePageLayoutView="0" workbookViewId="0" topLeftCell="F18">
      <selection activeCell="N45" sqref="N45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3.140625" style="0" customWidth="1"/>
    <col min="4" max="4" width="12.7109375" style="0" customWidth="1"/>
    <col min="5" max="5" width="13.7109375" style="0" customWidth="1"/>
    <col min="6" max="6" width="12.28125" style="0" customWidth="1"/>
    <col min="7" max="7" width="13.7109375" style="0" customWidth="1"/>
    <col min="8" max="8" width="13.8515625" style="0" customWidth="1"/>
    <col min="9" max="9" width="12.00390625" style="0" customWidth="1"/>
    <col min="10" max="10" width="12.8515625" style="0" customWidth="1"/>
    <col min="11" max="11" width="12.28125" style="0" customWidth="1"/>
    <col min="12" max="12" width="13.7109375" style="0" customWidth="1"/>
    <col min="13" max="13" width="12.28125" style="0" customWidth="1"/>
    <col min="14" max="14" width="11.00390625" style="0" customWidth="1"/>
    <col min="15" max="15" width="11.57421875" style="0" customWidth="1"/>
    <col min="16" max="16" width="12.57421875" style="0" customWidth="1"/>
  </cols>
  <sheetData>
    <row r="1" ht="26.25">
      <c r="A1" s="1" t="s">
        <v>257</v>
      </c>
    </row>
    <row r="2" spans="1:16" ht="12.75">
      <c r="A2" s="2" t="s">
        <v>258</v>
      </c>
      <c r="P2" s="353" t="str">
        <f>NDPL!Q1</f>
        <v>JULY 2010</v>
      </c>
    </row>
    <row r="3" spans="1:9" ht="18">
      <c r="A3" s="100" t="s">
        <v>373</v>
      </c>
      <c r="B3" s="255"/>
      <c r="C3" s="364"/>
      <c r="D3" s="365"/>
      <c r="E3" s="365"/>
      <c r="F3" s="364"/>
      <c r="G3" s="364"/>
      <c r="H3" s="364"/>
      <c r="I3" s="36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6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01/08/10</v>
      </c>
      <c r="H5" s="41" t="str">
        <f>NDPL!H5</f>
        <v>INTIAL READING 01/07/10</v>
      </c>
      <c r="I5" s="41" t="s">
        <v>4</v>
      </c>
      <c r="J5" s="41" t="s">
        <v>5</v>
      </c>
      <c r="K5" s="41" t="s">
        <v>6</v>
      </c>
      <c r="L5" s="43" t="str">
        <f>NDPL!G5</f>
        <v>FINAL READING 01/08/10</v>
      </c>
      <c r="M5" s="41" t="str">
        <f>NDPL!H5</f>
        <v>INTIAL READING 01/07/10</v>
      </c>
      <c r="N5" s="41" t="s">
        <v>4</v>
      </c>
      <c r="O5" s="41" t="s">
        <v>5</v>
      </c>
      <c r="P5" s="42" t="s">
        <v>6</v>
      </c>
    </row>
    <row r="6" ht="14.25" thickBot="1" thickTop="1"/>
    <row r="7" spans="1:16" ht="13.5" thickTop="1">
      <c r="A7" s="26"/>
      <c r="B7" s="153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</row>
    <row r="8" spans="1:16" ht="12.75">
      <c r="A8" s="159"/>
      <c r="B8" s="167" t="s">
        <v>303</v>
      </c>
      <c r="C8" s="161"/>
      <c r="D8" s="162"/>
      <c r="E8" s="162"/>
      <c r="F8" s="164"/>
      <c r="G8" s="178"/>
      <c r="H8" s="21"/>
      <c r="I8" s="83"/>
      <c r="J8" s="83"/>
      <c r="K8" s="85"/>
      <c r="L8" s="84"/>
      <c r="M8" s="82"/>
      <c r="N8" s="83"/>
      <c r="O8" s="83"/>
      <c r="P8" s="85"/>
    </row>
    <row r="9" spans="1:16" ht="12.75">
      <c r="A9" s="166"/>
      <c r="B9" s="155" t="s">
        <v>304</v>
      </c>
      <c r="C9" s="156" t="s">
        <v>298</v>
      </c>
      <c r="D9" s="168"/>
      <c r="E9" s="162"/>
      <c r="F9" s="164"/>
      <c r="G9" s="25"/>
      <c r="H9" s="21"/>
      <c r="I9" s="83"/>
      <c r="J9" s="83"/>
      <c r="K9" s="85"/>
      <c r="L9" s="84"/>
      <c r="M9" s="82"/>
      <c r="N9" s="83"/>
      <c r="O9" s="83"/>
      <c r="P9" s="85"/>
    </row>
    <row r="10" spans="1:16" ht="12.75">
      <c r="A10" s="159">
        <v>1</v>
      </c>
      <c r="B10" s="160" t="s">
        <v>299</v>
      </c>
      <c r="C10" s="161">
        <v>4902497</v>
      </c>
      <c r="D10" s="162" t="s">
        <v>14</v>
      </c>
      <c r="E10" s="162" t="s">
        <v>378</v>
      </c>
      <c r="F10" s="163">
        <v>2000</v>
      </c>
      <c r="G10" s="177">
        <v>4526</v>
      </c>
      <c r="H10" s="161">
        <v>4883</v>
      </c>
      <c r="I10" s="83">
        <f>G10-H10</f>
        <v>-357</v>
      </c>
      <c r="J10" s="83">
        <f>$F10*I10</f>
        <v>-714000</v>
      </c>
      <c r="K10" s="85">
        <f>J10/1000000</f>
        <v>-0.714</v>
      </c>
      <c r="L10" s="84">
        <v>999840</v>
      </c>
      <c r="M10" s="82">
        <v>999835</v>
      </c>
      <c r="N10" s="83">
        <f>L10-M10</f>
        <v>5</v>
      </c>
      <c r="O10" s="83">
        <f>$F10*N10</f>
        <v>10000</v>
      </c>
      <c r="P10" s="85">
        <f>O10/1000000</f>
        <v>0.01</v>
      </c>
    </row>
    <row r="11" spans="1:16" ht="12.75">
      <c r="A11" s="159">
        <v>2</v>
      </c>
      <c r="B11" s="160" t="s">
        <v>301</v>
      </c>
      <c r="C11" s="161">
        <v>4902498</v>
      </c>
      <c r="D11" s="162" t="s">
        <v>14</v>
      </c>
      <c r="E11" s="162" t="s">
        <v>378</v>
      </c>
      <c r="F11" s="163">
        <v>1000</v>
      </c>
      <c r="G11" s="177">
        <v>3600</v>
      </c>
      <c r="H11" s="23">
        <v>3600</v>
      </c>
      <c r="I11" s="83">
        <f>G11-H11</f>
        <v>0</v>
      </c>
      <c r="J11" s="83">
        <f>$F11*I11</f>
        <v>0</v>
      </c>
      <c r="K11" s="85">
        <f>J11/1000000</f>
        <v>0</v>
      </c>
      <c r="L11" s="84">
        <v>999611</v>
      </c>
      <c r="M11" s="82">
        <v>999611</v>
      </c>
      <c r="N11" s="83">
        <f>L11-M11</f>
        <v>0</v>
      </c>
      <c r="O11" s="83">
        <f>$F11*N11</f>
        <v>0</v>
      </c>
      <c r="P11" s="85">
        <f>O11/1000000</f>
        <v>0</v>
      </c>
    </row>
    <row r="12" spans="1:16" ht="12.75">
      <c r="A12" s="159"/>
      <c r="B12" s="160"/>
      <c r="C12" s="161"/>
      <c r="D12" s="162"/>
      <c r="E12" s="162"/>
      <c r="F12" s="164"/>
      <c r="G12" s="178"/>
      <c r="H12" s="21"/>
      <c r="I12" s="83"/>
      <c r="J12" s="83"/>
      <c r="K12" s="85"/>
      <c r="L12" s="84"/>
      <c r="M12" s="82"/>
      <c r="N12" s="83"/>
      <c r="O12" s="83"/>
      <c r="P12" s="85"/>
    </row>
    <row r="13" spans="1:16" ht="12.75">
      <c r="A13" s="130"/>
      <c r="B13" s="169"/>
      <c r="C13" s="150"/>
      <c r="D13" s="170"/>
      <c r="E13" s="170"/>
      <c r="F13" s="171"/>
      <c r="G13" s="179"/>
      <c r="H13" s="180"/>
      <c r="I13" s="83"/>
      <c r="J13" s="83"/>
      <c r="K13" s="85"/>
      <c r="L13" s="84"/>
      <c r="M13" s="82"/>
      <c r="N13" s="83"/>
      <c r="O13" s="83"/>
      <c r="P13" s="85"/>
    </row>
    <row r="14" spans="1:16" ht="12.75">
      <c r="A14" s="130"/>
      <c r="B14" s="172"/>
      <c r="C14" s="150"/>
      <c r="D14" s="170"/>
      <c r="E14" s="170"/>
      <c r="F14" s="171"/>
      <c r="G14" s="179"/>
      <c r="H14" s="180"/>
      <c r="I14" s="83"/>
      <c r="J14" s="83"/>
      <c r="K14" s="85"/>
      <c r="L14" s="84"/>
      <c r="M14" s="82"/>
      <c r="N14" s="83"/>
      <c r="O14" s="83"/>
      <c r="P14" s="85"/>
    </row>
    <row r="15" spans="1:16" ht="12.75">
      <c r="A15" s="130"/>
      <c r="B15" s="169"/>
      <c r="C15" s="150"/>
      <c r="D15" s="170"/>
      <c r="E15" s="170"/>
      <c r="F15" s="171"/>
      <c r="G15" s="179"/>
      <c r="H15" s="180"/>
      <c r="I15" s="83"/>
      <c r="J15" s="83"/>
      <c r="K15" s="85"/>
      <c r="L15" s="84"/>
      <c r="M15" s="82"/>
      <c r="N15" s="83"/>
      <c r="O15" s="83"/>
      <c r="P15" s="85"/>
    </row>
    <row r="16" spans="1:16" ht="12.75">
      <c r="A16" s="130"/>
      <c r="B16" s="169"/>
      <c r="C16" s="150"/>
      <c r="D16" s="170"/>
      <c r="E16" s="170"/>
      <c r="F16" s="171"/>
      <c r="G16" s="179"/>
      <c r="H16" s="180"/>
      <c r="I16" s="181" t="s">
        <v>340</v>
      </c>
      <c r="J16" s="83"/>
      <c r="K16" s="182">
        <f>SUM(K10:K11)</f>
        <v>-0.714</v>
      </c>
      <c r="L16" s="84"/>
      <c r="M16" s="82"/>
      <c r="N16" s="181" t="s">
        <v>340</v>
      </c>
      <c r="O16" s="83"/>
      <c r="P16" s="272">
        <f>SUM(P10:P11)</f>
        <v>0.01</v>
      </c>
    </row>
    <row r="17" spans="1:16" ht="12.75">
      <c r="A17" s="130"/>
      <c r="B17" s="172" t="s">
        <v>12</v>
      </c>
      <c r="C17" s="150"/>
      <c r="D17" s="170"/>
      <c r="E17" s="170"/>
      <c r="F17" s="171"/>
      <c r="G17" s="179"/>
      <c r="H17" s="180"/>
      <c r="I17" s="83"/>
      <c r="J17" s="83"/>
      <c r="K17" s="85"/>
      <c r="L17" s="84"/>
      <c r="M17" s="82"/>
      <c r="N17" s="83"/>
      <c r="O17" s="83"/>
      <c r="P17" s="85"/>
    </row>
    <row r="18" spans="1:16" ht="12.75">
      <c r="A18" s="173"/>
      <c r="B18" s="147" t="s">
        <v>305</v>
      </c>
      <c r="C18" s="174" t="s">
        <v>298</v>
      </c>
      <c r="D18" s="168"/>
      <c r="E18" s="170"/>
      <c r="F18" s="175"/>
      <c r="G18" s="25"/>
      <c r="H18" s="21"/>
      <c r="I18" s="83"/>
      <c r="J18" s="83"/>
      <c r="K18" s="85"/>
      <c r="L18" s="84"/>
      <c r="M18" s="82"/>
      <c r="N18" s="83"/>
      <c r="O18" s="83"/>
      <c r="P18" s="85"/>
    </row>
    <row r="19" spans="1:16" ht="12.75">
      <c r="A19" s="130">
        <v>3</v>
      </c>
      <c r="B19" s="169" t="s">
        <v>299</v>
      </c>
      <c r="C19" s="150">
        <v>4902505</v>
      </c>
      <c r="D19" s="170" t="s">
        <v>14</v>
      </c>
      <c r="E19" s="162" t="s">
        <v>378</v>
      </c>
      <c r="F19" s="176">
        <v>1000</v>
      </c>
      <c r="G19" s="145">
        <v>999773</v>
      </c>
      <c r="H19" s="150">
        <v>999773</v>
      </c>
      <c r="I19" s="83">
        <f>G19-H19</f>
        <v>0</v>
      </c>
      <c r="J19" s="83">
        <f>$F19*I19</f>
        <v>0</v>
      </c>
      <c r="K19" s="85">
        <f>J19/1000000</f>
        <v>0</v>
      </c>
      <c r="L19" s="84">
        <v>39794</v>
      </c>
      <c r="M19" s="82">
        <v>38262</v>
      </c>
      <c r="N19" s="83">
        <f>L19-M19</f>
        <v>1532</v>
      </c>
      <c r="O19" s="83">
        <f>$F19*N19</f>
        <v>1532000</v>
      </c>
      <c r="P19" s="85">
        <f>O19/1000000</f>
        <v>1.532</v>
      </c>
    </row>
    <row r="20" spans="1:16" ht="12.75">
      <c r="A20" s="130">
        <v>4</v>
      </c>
      <c r="B20" s="169" t="s">
        <v>301</v>
      </c>
      <c r="C20" s="150">
        <v>4902506</v>
      </c>
      <c r="D20" s="170" t="s">
        <v>14</v>
      </c>
      <c r="E20" s="162" t="s">
        <v>378</v>
      </c>
      <c r="F20" s="176">
        <v>1000</v>
      </c>
      <c r="G20" s="145">
        <v>991575</v>
      </c>
      <c r="H20" s="150">
        <v>991578</v>
      </c>
      <c r="I20" s="83">
        <f>G20-H20</f>
        <v>-3</v>
      </c>
      <c r="J20" s="83">
        <f>$F20*I20</f>
        <v>-3000</v>
      </c>
      <c r="K20" s="85">
        <f>J20/1000000</f>
        <v>-0.003</v>
      </c>
      <c r="L20" s="84">
        <v>987047</v>
      </c>
      <c r="M20" s="82">
        <v>987189</v>
      </c>
      <c r="N20" s="83">
        <f>L20-M20</f>
        <v>-142</v>
      </c>
      <c r="O20" s="83">
        <f>$F20*N20</f>
        <v>-142000</v>
      </c>
      <c r="P20" s="85">
        <f>O20/1000000</f>
        <v>-0.142</v>
      </c>
    </row>
    <row r="21" spans="1:16" ht="12.75">
      <c r="A21" s="130"/>
      <c r="B21" s="172"/>
      <c r="C21" s="150"/>
      <c r="D21" s="170"/>
      <c r="E21" s="170"/>
      <c r="F21" s="171"/>
      <c r="G21" s="179"/>
      <c r="H21" s="180"/>
      <c r="I21" s="83"/>
      <c r="J21" s="83"/>
      <c r="K21" s="85"/>
      <c r="L21" s="84"/>
      <c r="M21" s="82"/>
      <c r="N21" s="83"/>
      <c r="O21" s="83"/>
      <c r="P21" s="85"/>
    </row>
    <row r="22" spans="1:16" ht="12.75">
      <c r="A22" s="25"/>
      <c r="B22" s="21"/>
      <c r="C22" s="21"/>
      <c r="D22" s="21"/>
      <c r="E22" s="21"/>
      <c r="F22" s="137"/>
      <c r="G22" s="25"/>
      <c r="H22" s="21"/>
      <c r="I22" s="21"/>
      <c r="J22" s="21"/>
      <c r="K22" s="137"/>
      <c r="L22" s="25"/>
      <c r="M22" s="21"/>
      <c r="N22" s="21"/>
      <c r="O22" s="21"/>
      <c r="P22" s="137"/>
    </row>
    <row r="23" spans="1:16" ht="12.75">
      <c r="A23" s="25"/>
      <c r="B23" s="21"/>
      <c r="C23" s="21"/>
      <c r="D23" s="21"/>
      <c r="E23" s="21"/>
      <c r="F23" s="21"/>
      <c r="G23" s="25"/>
      <c r="H23" s="21"/>
      <c r="I23" s="21"/>
      <c r="J23" s="21"/>
      <c r="K23" s="21"/>
      <c r="L23" s="25"/>
      <c r="M23" s="21"/>
      <c r="N23" s="21"/>
      <c r="O23" s="21"/>
      <c r="P23" s="137"/>
    </row>
    <row r="24" spans="1:16" ht="12.75">
      <c r="A24" s="25"/>
      <c r="B24" s="21"/>
      <c r="C24" s="21"/>
      <c r="D24" s="21"/>
      <c r="E24" s="21"/>
      <c r="F24" s="21"/>
      <c r="G24" s="25"/>
      <c r="H24" s="21"/>
      <c r="I24" s="21"/>
      <c r="J24" s="21"/>
      <c r="K24" s="21"/>
      <c r="L24" s="25"/>
      <c r="M24" s="21"/>
      <c r="N24" s="21"/>
      <c r="O24" s="21"/>
      <c r="P24" s="137"/>
    </row>
    <row r="25" spans="1:16" ht="12.75">
      <c r="A25" s="25"/>
      <c r="B25" s="21"/>
      <c r="C25" s="21"/>
      <c r="D25" s="21"/>
      <c r="E25" s="21"/>
      <c r="F25" s="21"/>
      <c r="G25" s="25"/>
      <c r="H25" s="21"/>
      <c r="I25" s="279" t="s">
        <v>340</v>
      </c>
      <c r="J25" s="21"/>
      <c r="K25" s="279">
        <f>SUM(K19:K20)</f>
        <v>-0.003</v>
      </c>
      <c r="L25" s="25"/>
      <c r="M25" s="21"/>
      <c r="N25" s="279" t="s">
        <v>340</v>
      </c>
      <c r="O25" s="21"/>
      <c r="P25" s="278">
        <f>SUM(P19:P20)</f>
        <v>1.3900000000000001</v>
      </c>
    </row>
    <row r="26" spans="1:16" ht="12.75">
      <c r="A26" s="25"/>
      <c r="B26" s="21"/>
      <c r="C26" s="21"/>
      <c r="D26" s="21"/>
      <c r="E26" s="21"/>
      <c r="F26" s="21"/>
      <c r="G26" s="25"/>
      <c r="H26" s="21"/>
      <c r="I26" s="21"/>
      <c r="J26" s="21"/>
      <c r="K26" s="21"/>
      <c r="L26" s="25"/>
      <c r="M26" s="21"/>
      <c r="N26" s="21"/>
      <c r="O26" s="21"/>
      <c r="P26" s="137"/>
    </row>
    <row r="27" spans="1:16" ht="13.5" thickBot="1">
      <c r="A27" s="31"/>
      <c r="B27" s="32"/>
      <c r="C27" s="32"/>
      <c r="D27" s="32"/>
      <c r="E27" s="32"/>
      <c r="F27" s="32"/>
      <c r="G27" s="31"/>
      <c r="H27" s="32"/>
      <c r="I27" s="273"/>
      <c r="J27" s="32"/>
      <c r="K27" s="274"/>
      <c r="L27" s="31"/>
      <c r="M27" s="32"/>
      <c r="N27" s="273"/>
      <c r="O27" s="32"/>
      <c r="P27" s="274"/>
    </row>
    <row r="28" ht="13.5" thickTop="1"/>
    <row r="32" spans="1:16" ht="12.75">
      <c r="A32" s="275" t="s">
        <v>307</v>
      </c>
      <c r="K32" s="182">
        <f>(K16+K25)</f>
        <v>-0.717</v>
      </c>
      <c r="L32" s="183"/>
      <c r="M32" s="183"/>
      <c r="N32" s="183"/>
      <c r="O32" s="183"/>
      <c r="P32" s="182">
        <f>(P16+P25)</f>
        <v>1.4000000000000001</v>
      </c>
    </row>
    <row r="35" spans="1:2" ht="12.75">
      <c r="A35" s="275" t="s">
        <v>308</v>
      </c>
      <c r="B35" s="275" t="s">
        <v>309</v>
      </c>
    </row>
    <row r="36" spans="1:16" ht="15">
      <c r="A36" s="275"/>
      <c r="B36" s="275"/>
      <c r="H36" s="276" t="s">
        <v>310</v>
      </c>
      <c r="J36" s="152"/>
      <c r="K36">
        <f>NDPL!K9</f>
        <v>0</v>
      </c>
      <c r="P36">
        <f>NDPL!P9</f>
        <v>0</v>
      </c>
    </row>
    <row r="37" spans="8:16" ht="15">
      <c r="H37" s="276" t="s">
        <v>311</v>
      </c>
      <c r="J37" s="152"/>
      <c r="K37">
        <f>BRPL!K17</f>
        <v>0</v>
      </c>
      <c r="P37">
        <f>BRPL!P17</f>
        <v>0</v>
      </c>
    </row>
    <row r="38" spans="8:16" ht="15">
      <c r="H38" s="276" t="s">
        <v>312</v>
      </c>
      <c r="J38" s="152"/>
      <c r="K38">
        <f>BYPL!K27</f>
        <v>0.0076</v>
      </c>
      <c r="M38" s="277"/>
      <c r="P38">
        <f>BYPL!P27</f>
        <v>1.9748</v>
      </c>
    </row>
    <row r="39" spans="8:16" ht="15">
      <c r="H39" s="276" t="s">
        <v>313</v>
      </c>
      <c r="J39" s="152"/>
      <c r="K39">
        <f>NDMC!K29</f>
        <v>0.353</v>
      </c>
      <c r="P39">
        <f>NDMC!P29</f>
        <v>6.3574</v>
      </c>
    </row>
    <row r="40" spans="8:10" ht="15">
      <c r="H40" s="276" t="s">
        <v>314</v>
      </c>
      <c r="J40" s="152"/>
    </row>
    <row r="41" spans="8:16" ht="15.75">
      <c r="H41" s="281" t="s">
        <v>315</v>
      </c>
      <c r="I41" s="280"/>
      <c r="J41" s="280"/>
      <c r="K41" s="280">
        <f>SUM(K36:K40)</f>
        <v>0.3606</v>
      </c>
      <c r="L41" s="282"/>
      <c r="M41" s="282"/>
      <c r="N41" s="282"/>
      <c r="O41" s="282"/>
      <c r="P41" s="280">
        <f>SUM(P36:P40)</f>
        <v>8.3322</v>
      </c>
    </row>
    <row r="43" spans="1:16" ht="15.75">
      <c r="A43" s="275" t="s">
        <v>341</v>
      </c>
      <c r="B43" s="152"/>
      <c r="C43" s="152"/>
      <c r="D43" s="152"/>
      <c r="E43" s="152"/>
      <c r="F43" s="152"/>
      <c r="G43" s="152"/>
      <c r="H43" s="152"/>
      <c r="I43" s="185"/>
      <c r="J43" s="152"/>
      <c r="K43" s="283">
        <f>K32+K41</f>
        <v>-0.3564</v>
      </c>
      <c r="L43" s="282"/>
      <c r="M43" s="282"/>
      <c r="N43" s="282"/>
      <c r="O43" s="282"/>
      <c r="P43" s="283">
        <f>P32+P41</f>
        <v>9.7322</v>
      </c>
    </row>
    <row r="44" spans="1:10" ht="12.75">
      <c r="A44" s="186"/>
      <c r="B44" s="151"/>
      <c r="C44" s="152"/>
      <c r="D44" s="152"/>
      <c r="E44" s="152"/>
      <c r="F44" s="152"/>
      <c r="G44" s="152"/>
      <c r="H44" s="152"/>
      <c r="I44" s="187"/>
      <c r="J44" s="152"/>
    </row>
    <row r="45" spans="1:10" ht="12.75">
      <c r="A45" s="184" t="s">
        <v>316</v>
      </c>
      <c r="B45" s="151" t="s">
        <v>317</v>
      </c>
      <c r="C45" s="152"/>
      <c r="D45" s="152"/>
      <c r="E45" s="152"/>
      <c r="F45" s="152"/>
      <c r="G45" s="152"/>
      <c r="H45" s="152"/>
      <c r="I45" s="187"/>
      <c r="J45" s="152"/>
    </row>
    <row r="46" spans="1:10" ht="12.75">
      <c r="A46" s="184"/>
      <c r="B46" s="151"/>
      <c r="C46" s="152"/>
      <c r="D46" s="152"/>
      <c r="E46" s="152"/>
      <c r="F46" s="152"/>
      <c r="G46" s="152"/>
      <c r="H46" s="152"/>
      <c r="I46" s="187"/>
      <c r="J46" s="152"/>
    </row>
    <row r="47" spans="1:16" ht="12.75">
      <c r="A47" s="19" t="s">
        <v>318</v>
      </c>
      <c r="B47" t="s">
        <v>319</v>
      </c>
      <c r="C47" s="188" t="s">
        <v>320</v>
      </c>
      <c r="D47" s="189"/>
      <c r="E47" s="189"/>
      <c r="F47" s="189"/>
      <c r="G47" s="190">
        <v>28.5084</v>
      </c>
      <c r="H47" s="189" t="s">
        <v>321</v>
      </c>
      <c r="J47" s="152"/>
      <c r="K47">
        <f>($K$43*G47)/100</f>
        <v>-0.1016039376</v>
      </c>
      <c r="P47">
        <f>($P$43*G47)/100</f>
        <v>2.7744945048000007</v>
      </c>
    </row>
    <row r="48" spans="1:16" ht="12.75">
      <c r="A48" s="19" t="s">
        <v>322</v>
      </c>
      <c r="B48" t="s">
        <v>379</v>
      </c>
      <c r="C48" s="188" t="s">
        <v>320</v>
      </c>
      <c r="D48" s="189"/>
      <c r="E48" s="189"/>
      <c r="F48" s="189"/>
      <c r="G48" s="190">
        <v>41.316</v>
      </c>
      <c r="H48" s="189" t="s">
        <v>321</v>
      </c>
      <c r="J48" s="152"/>
      <c r="K48">
        <f>($K$43*G48)/100</f>
        <v>-0.147250224</v>
      </c>
      <c r="P48">
        <f>($P$43*G48)/100</f>
        <v>4.020955752000001</v>
      </c>
    </row>
    <row r="49" spans="1:16" ht="12.75">
      <c r="A49" s="19" t="s">
        <v>323</v>
      </c>
      <c r="B49" t="s">
        <v>380</v>
      </c>
      <c r="C49" s="188" t="s">
        <v>320</v>
      </c>
      <c r="D49" s="189"/>
      <c r="E49" s="189"/>
      <c r="F49" s="189"/>
      <c r="G49" s="190">
        <v>24.1326</v>
      </c>
      <c r="H49" s="189" t="s">
        <v>321</v>
      </c>
      <c r="J49" s="152"/>
      <c r="K49">
        <f>($K$43*G49)/100</f>
        <v>-0.0860085864</v>
      </c>
      <c r="P49">
        <f>($P$43*G49)/100</f>
        <v>2.3486328972</v>
      </c>
    </row>
    <row r="50" spans="1:16" ht="12.75">
      <c r="A50" s="19" t="s">
        <v>324</v>
      </c>
      <c r="B50" t="s">
        <v>381</v>
      </c>
      <c r="C50" s="188" t="s">
        <v>320</v>
      </c>
      <c r="D50" s="189"/>
      <c r="E50" s="189"/>
      <c r="F50" s="189"/>
      <c r="G50" s="190">
        <v>5.2982</v>
      </c>
      <c r="H50" s="189" t="s">
        <v>321</v>
      </c>
      <c r="J50" s="152"/>
      <c r="K50">
        <f>($K$43*G50)/100</f>
        <v>-0.0188827848</v>
      </c>
      <c r="P50">
        <f>($P$43*G50)/100</f>
        <v>0.5156314204</v>
      </c>
    </row>
    <row r="51" spans="1:16" ht="12.75">
      <c r="A51" s="19" t="s">
        <v>325</v>
      </c>
      <c r="B51" t="s">
        <v>382</v>
      </c>
      <c r="C51" s="188" t="s">
        <v>320</v>
      </c>
      <c r="D51" s="189"/>
      <c r="E51" s="189"/>
      <c r="F51" s="189"/>
      <c r="G51" s="190">
        <v>0.7448</v>
      </c>
      <c r="H51" s="189" t="s">
        <v>321</v>
      </c>
      <c r="J51" s="152"/>
      <c r="K51">
        <f>($K$43*G51)/100</f>
        <v>-0.0026544672000000003</v>
      </c>
      <c r="P51">
        <f>($P$43*G51)/100</f>
        <v>0.0724854256</v>
      </c>
    </row>
    <row r="52" spans="6:10" ht="12.75">
      <c r="F52" s="191"/>
      <c r="J52" s="192"/>
    </row>
    <row r="53" spans="1:10" ht="12.75">
      <c r="A53" s="193" t="s">
        <v>383</v>
      </c>
      <c r="F53" s="191"/>
      <c r="J53" s="192"/>
    </row>
  </sheetData>
  <sheetProtection/>
  <printOptions horizontalCentered="1"/>
  <pageMargins left="0.75" right="0.5" top="0.5" bottom="0.5" header="0.5" footer="0.5"/>
  <pageSetup horizontalDpi="300" verticalDpi="3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5" zoomScaleNormal="55" zoomScaleSheetLayoutView="40" zoomScalePageLayoutView="0" workbookViewId="0" topLeftCell="A7">
      <selection activeCell="J33" sqref="J3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88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366"/>
      <c r="R1" s="21"/>
    </row>
    <row r="2" spans="1:18" ht="30">
      <c r="A2" s="290"/>
      <c r="B2" s="21"/>
      <c r="C2" s="21"/>
      <c r="D2" s="21"/>
      <c r="E2" s="21"/>
      <c r="F2" s="21"/>
      <c r="G2" s="591" t="s">
        <v>376</v>
      </c>
      <c r="H2" s="21"/>
      <c r="I2" s="21"/>
      <c r="J2" s="21"/>
      <c r="K2" s="21"/>
      <c r="L2" s="21"/>
      <c r="M2" s="21"/>
      <c r="N2" s="21"/>
      <c r="O2" s="21"/>
      <c r="P2" s="21"/>
      <c r="Q2" s="367"/>
      <c r="R2" s="21"/>
    </row>
    <row r="3" spans="1:18" ht="26.25">
      <c r="A3" s="29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67"/>
      <c r="R3" s="21"/>
    </row>
    <row r="4" spans="1:18" ht="25.5">
      <c r="A4" s="29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67"/>
      <c r="R4" s="21"/>
    </row>
    <row r="5" spans="1:18" ht="23.25">
      <c r="A5" s="296"/>
      <c r="B5" s="21"/>
      <c r="C5" s="586" t="s">
        <v>377</v>
      </c>
      <c r="D5" s="21"/>
      <c r="E5" s="21"/>
      <c r="F5" s="21"/>
      <c r="G5" s="21"/>
      <c r="H5" s="21"/>
      <c r="I5" s="21"/>
      <c r="J5" s="21"/>
      <c r="K5" s="21"/>
      <c r="L5" s="293"/>
      <c r="M5" s="21"/>
      <c r="N5" s="21"/>
      <c r="O5" s="21"/>
      <c r="P5" s="21"/>
      <c r="Q5" s="367"/>
      <c r="R5" s="21"/>
    </row>
    <row r="6" spans="1:18" ht="18">
      <c r="A6" s="292"/>
      <c r="B6" s="147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67"/>
      <c r="R6" s="21"/>
    </row>
    <row r="7" spans="1:18" ht="26.25">
      <c r="A7" s="290"/>
      <c r="B7" s="21"/>
      <c r="C7" s="21"/>
      <c r="D7" s="21"/>
      <c r="E7" s="21"/>
      <c r="F7" s="347" t="s">
        <v>387</v>
      </c>
      <c r="G7" s="21"/>
      <c r="H7" s="21"/>
      <c r="I7" s="21"/>
      <c r="J7" s="21"/>
      <c r="K7" s="21"/>
      <c r="L7" s="293"/>
      <c r="M7" s="21"/>
      <c r="N7" s="21"/>
      <c r="O7" s="21"/>
      <c r="P7" s="21"/>
      <c r="Q7" s="367"/>
      <c r="R7" s="21"/>
    </row>
    <row r="8" spans="1:18" ht="25.5">
      <c r="A8" s="291"/>
      <c r="B8" s="294"/>
      <c r="C8" s="21"/>
      <c r="D8" s="21"/>
      <c r="E8" s="21"/>
      <c r="F8" s="21"/>
      <c r="G8" s="21"/>
      <c r="H8" s="295"/>
      <c r="I8" s="21"/>
      <c r="J8" s="21"/>
      <c r="K8" s="21"/>
      <c r="L8" s="21"/>
      <c r="M8" s="21"/>
      <c r="N8" s="21"/>
      <c r="O8" s="21"/>
      <c r="P8" s="21"/>
      <c r="Q8" s="367"/>
      <c r="R8" s="21"/>
    </row>
    <row r="9" spans="1:18" ht="12.75">
      <c r="A9" s="296"/>
      <c r="B9" s="21"/>
      <c r="C9" s="21"/>
      <c r="D9" s="21"/>
      <c r="E9" s="21"/>
      <c r="F9" s="21"/>
      <c r="G9" s="21"/>
      <c r="H9" s="297"/>
      <c r="I9" s="21"/>
      <c r="J9" s="21"/>
      <c r="K9" s="21"/>
      <c r="L9" s="21"/>
      <c r="M9" s="21"/>
      <c r="N9" s="21"/>
      <c r="O9" s="21"/>
      <c r="P9" s="21"/>
      <c r="Q9" s="367"/>
      <c r="R9" s="21"/>
    </row>
    <row r="10" spans="1:18" ht="45.75" customHeight="1">
      <c r="A10" s="296"/>
      <c r="B10" s="355" t="s">
        <v>342</v>
      </c>
      <c r="C10" s="21"/>
      <c r="D10" s="21"/>
      <c r="E10" s="21"/>
      <c r="F10" s="21"/>
      <c r="G10" s="21"/>
      <c r="H10" s="297"/>
      <c r="I10" s="348"/>
      <c r="J10" s="82"/>
      <c r="K10" s="82"/>
      <c r="L10" s="82"/>
      <c r="M10" s="82"/>
      <c r="N10" s="348"/>
      <c r="O10" s="82"/>
      <c r="P10" s="82"/>
      <c r="Q10" s="367"/>
      <c r="R10" s="21"/>
    </row>
    <row r="11" spans="1:19" ht="15.75">
      <c r="A11" s="296"/>
      <c r="B11" s="21"/>
      <c r="C11" s="21"/>
      <c r="D11" s="21"/>
      <c r="E11" s="21"/>
      <c r="F11" s="21"/>
      <c r="G11" s="21"/>
      <c r="H11" s="300"/>
      <c r="I11" s="349" t="s">
        <v>361</v>
      </c>
      <c r="J11" s="350"/>
      <c r="K11" s="350"/>
      <c r="L11" s="350"/>
      <c r="M11" s="350"/>
      <c r="N11" s="349" t="s">
        <v>362</v>
      </c>
      <c r="O11" s="350"/>
      <c r="P11" s="350"/>
      <c r="Q11" s="580"/>
      <c r="R11" s="303"/>
      <c r="S11" s="282"/>
    </row>
    <row r="12" spans="1:18" ht="12.75">
      <c r="A12" s="296"/>
      <c r="B12" s="21"/>
      <c r="C12" s="21"/>
      <c r="D12" s="21"/>
      <c r="E12" s="21"/>
      <c r="F12" s="21"/>
      <c r="G12" s="21"/>
      <c r="H12" s="297"/>
      <c r="I12" s="346"/>
      <c r="J12" s="346"/>
      <c r="K12" s="346"/>
      <c r="L12" s="346"/>
      <c r="M12" s="346"/>
      <c r="N12" s="346"/>
      <c r="O12" s="346"/>
      <c r="P12" s="346"/>
      <c r="Q12" s="367"/>
      <c r="R12" s="21"/>
    </row>
    <row r="13" spans="1:18" ht="26.25">
      <c r="A13" s="585">
        <v>1</v>
      </c>
      <c r="B13" s="586" t="s">
        <v>343</v>
      </c>
      <c r="C13" s="587"/>
      <c r="D13" s="587"/>
      <c r="E13" s="584"/>
      <c r="F13" s="584"/>
      <c r="G13" s="299"/>
      <c r="H13" s="581"/>
      <c r="I13" s="582">
        <f>NDPL!K155</f>
        <v>-0.8961960624000004</v>
      </c>
      <c r="J13" s="347"/>
      <c r="K13" s="347"/>
      <c r="L13" s="347"/>
      <c r="M13" s="581" t="s">
        <v>375</v>
      </c>
      <c r="N13" s="582">
        <f>NDPL!P155</f>
        <v>4.529005495200001</v>
      </c>
      <c r="O13" s="347"/>
      <c r="P13" s="347"/>
      <c r="Q13" s="367"/>
      <c r="R13" s="21"/>
    </row>
    <row r="14" spans="1:18" ht="26.25">
      <c r="A14" s="585"/>
      <c r="B14" s="586"/>
      <c r="C14" s="587"/>
      <c r="D14" s="587"/>
      <c r="E14" s="584"/>
      <c r="F14" s="584"/>
      <c r="G14" s="299"/>
      <c r="H14" s="581"/>
      <c r="I14" s="582"/>
      <c r="J14" s="347"/>
      <c r="K14" s="347"/>
      <c r="L14" s="347"/>
      <c r="M14" s="581"/>
      <c r="N14" s="582"/>
      <c r="O14" s="347"/>
      <c r="P14" s="347"/>
      <c r="Q14" s="367"/>
      <c r="R14" s="21"/>
    </row>
    <row r="15" spans="1:18" ht="26.25">
      <c r="A15" s="585"/>
      <c r="B15" s="586"/>
      <c r="C15" s="587"/>
      <c r="D15" s="587"/>
      <c r="E15" s="584"/>
      <c r="F15" s="584"/>
      <c r="G15" s="294"/>
      <c r="H15" s="581"/>
      <c r="I15" s="582"/>
      <c r="J15" s="347"/>
      <c r="K15" s="347"/>
      <c r="L15" s="347"/>
      <c r="M15" s="581"/>
      <c r="N15" s="582"/>
      <c r="O15" s="347"/>
      <c r="P15" s="347"/>
      <c r="Q15" s="367"/>
      <c r="R15" s="21"/>
    </row>
    <row r="16" spans="1:18" ht="26.25">
      <c r="A16" s="585">
        <v>2</v>
      </c>
      <c r="B16" s="586" t="s">
        <v>344</v>
      </c>
      <c r="C16" s="587"/>
      <c r="D16" s="587"/>
      <c r="E16" s="584"/>
      <c r="F16" s="584"/>
      <c r="G16" s="299"/>
      <c r="H16" s="581"/>
      <c r="I16" s="582">
        <f>BRPL!K161</f>
        <v>-4.449799785999999</v>
      </c>
      <c r="J16" s="347"/>
      <c r="K16" s="347"/>
      <c r="L16" s="347"/>
      <c r="M16" s="581" t="s">
        <v>375</v>
      </c>
      <c r="N16" s="582">
        <f>BRPL!P161</f>
        <v>23.301743268000003</v>
      </c>
      <c r="O16" s="347"/>
      <c r="P16" s="347"/>
      <c r="Q16" s="367"/>
      <c r="R16" s="21"/>
    </row>
    <row r="17" spans="1:18" ht="26.25">
      <c r="A17" s="585"/>
      <c r="B17" s="586"/>
      <c r="C17" s="587"/>
      <c r="D17" s="587"/>
      <c r="E17" s="584"/>
      <c r="F17" s="584"/>
      <c r="G17" s="299"/>
      <c r="H17" s="581"/>
      <c r="I17" s="582"/>
      <c r="J17" s="347"/>
      <c r="K17" s="347"/>
      <c r="L17" s="347"/>
      <c r="M17" s="581"/>
      <c r="N17" s="582"/>
      <c r="O17" s="347"/>
      <c r="P17" s="347"/>
      <c r="Q17" s="367"/>
      <c r="R17" s="21"/>
    </row>
    <row r="18" spans="1:18" ht="26.25">
      <c r="A18" s="585"/>
      <c r="B18" s="586"/>
      <c r="C18" s="587"/>
      <c r="D18" s="587"/>
      <c r="E18" s="584"/>
      <c r="F18" s="584"/>
      <c r="G18" s="294"/>
      <c r="H18" s="581"/>
      <c r="I18" s="582"/>
      <c r="J18" s="347"/>
      <c r="K18" s="347"/>
      <c r="L18" s="347"/>
      <c r="M18" s="581"/>
      <c r="N18" s="582"/>
      <c r="O18" s="347"/>
      <c r="P18" s="347"/>
      <c r="Q18" s="367"/>
      <c r="R18" s="21"/>
    </row>
    <row r="19" spans="1:18" ht="26.25">
      <c r="A19" s="585">
        <v>3</v>
      </c>
      <c r="B19" s="586" t="s">
        <v>345</v>
      </c>
      <c r="C19" s="587"/>
      <c r="D19" s="587"/>
      <c r="E19" s="584"/>
      <c r="F19" s="584"/>
      <c r="G19" s="299"/>
      <c r="H19" s="581" t="s">
        <v>375</v>
      </c>
      <c r="I19" s="582">
        <f>BYPL!K163</f>
        <v>0.09400859640000023</v>
      </c>
      <c r="J19" s="347"/>
      <c r="K19" s="347"/>
      <c r="L19" s="347"/>
      <c r="M19" s="581" t="s">
        <v>375</v>
      </c>
      <c r="N19" s="582">
        <f>BYPL!P163</f>
        <v>12.2240680828</v>
      </c>
      <c r="O19" s="347"/>
      <c r="P19" s="347"/>
      <c r="Q19" s="367"/>
      <c r="R19" s="21"/>
    </row>
    <row r="20" spans="1:18" ht="26.25">
      <c r="A20" s="585"/>
      <c r="B20" s="586"/>
      <c r="C20" s="587"/>
      <c r="D20" s="587"/>
      <c r="E20" s="584"/>
      <c r="F20" s="584"/>
      <c r="G20" s="299"/>
      <c r="H20" s="581"/>
      <c r="I20" s="582"/>
      <c r="J20" s="347"/>
      <c r="K20" s="347"/>
      <c r="L20" s="347"/>
      <c r="M20" s="581"/>
      <c r="N20" s="582"/>
      <c r="O20" s="347"/>
      <c r="P20" s="347"/>
      <c r="Q20" s="367"/>
      <c r="R20" s="21"/>
    </row>
    <row r="21" spans="1:18" ht="26.25">
      <c r="A21" s="585"/>
      <c r="B21" s="588"/>
      <c r="C21" s="588"/>
      <c r="D21" s="588"/>
      <c r="E21" s="405"/>
      <c r="F21" s="405"/>
      <c r="G21" s="147"/>
      <c r="H21" s="581"/>
      <c r="I21" s="582"/>
      <c r="J21" s="347"/>
      <c r="K21" s="347"/>
      <c r="L21" s="347"/>
      <c r="M21" s="581"/>
      <c r="N21" s="582"/>
      <c r="O21" s="347"/>
      <c r="P21" s="347"/>
      <c r="Q21" s="367"/>
      <c r="R21" s="21"/>
    </row>
    <row r="22" spans="1:18" ht="26.25">
      <c r="A22" s="585">
        <v>4</v>
      </c>
      <c r="B22" s="586" t="s">
        <v>346</v>
      </c>
      <c r="C22" s="588"/>
      <c r="D22" s="588"/>
      <c r="E22" s="405"/>
      <c r="F22" s="405"/>
      <c r="G22" s="299"/>
      <c r="H22" s="581" t="s">
        <v>375</v>
      </c>
      <c r="I22" s="582">
        <f>NDMC!K64</f>
        <v>6.4154827848</v>
      </c>
      <c r="J22" s="347"/>
      <c r="K22" s="347"/>
      <c r="L22" s="347"/>
      <c r="M22" s="581" t="s">
        <v>375</v>
      </c>
      <c r="N22" s="582">
        <f>NDMC!P64</f>
        <v>13.667668579599994</v>
      </c>
      <c r="O22" s="347"/>
      <c r="P22" s="347"/>
      <c r="Q22" s="367"/>
      <c r="R22" s="21"/>
    </row>
    <row r="23" spans="1:18" ht="26.25">
      <c r="A23" s="585"/>
      <c r="B23" s="586"/>
      <c r="C23" s="588"/>
      <c r="D23" s="588"/>
      <c r="E23" s="405"/>
      <c r="F23" s="405"/>
      <c r="G23" s="299"/>
      <c r="H23" s="581"/>
      <c r="I23" s="582"/>
      <c r="J23" s="347"/>
      <c r="K23" s="347"/>
      <c r="L23" s="347"/>
      <c r="M23" s="581"/>
      <c r="N23" s="582"/>
      <c r="O23" s="347"/>
      <c r="P23" s="347"/>
      <c r="Q23" s="367"/>
      <c r="R23" s="21"/>
    </row>
    <row r="24" spans="1:18" ht="26.25">
      <c r="A24" s="585"/>
      <c r="B24" s="588"/>
      <c r="C24" s="588"/>
      <c r="D24" s="588"/>
      <c r="E24" s="405"/>
      <c r="F24" s="405"/>
      <c r="G24" s="147"/>
      <c r="H24" s="581"/>
      <c r="I24" s="582"/>
      <c r="J24" s="347"/>
      <c r="K24" s="347"/>
      <c r="L24" s="347"/>
      <c r="M24" s="581"/>
      <c r="N24" s="582"/>
      <c r="O24" s="347"/>
      <c r="P24" s="347"/>
      <c r="Q24" s="367"/>
      <c r="R24" s="21"/>
    </row>
    <row r="25" spans="1:18" ht="26.25">
      <c r="A25" s="585">
        <v>5</v>
      </c>
      <c r="B25" s="586" t="s">
        <v>347</v>
      </c>
      <c r="C25" s="588"/>
      <c r="D25" s="588"/>
      <c r="E25" s="405"/>
      <c r="F25" s="405"/>
      <c r="G25" s="299"/>
      <c r="H25" s="581" t="s">
        <v>375</v>
      </c>
      <c r="I25" s="582">
        <f>MES!K64</f>
        <v>0.2337044672</v>
      </c>
      <c r="J25" s="347"/>
      <c r="K25" s="347"/>
      <c r="L25" s="347"/>
      <c r="M25" s="581" t="s">
        <v>375</v>
      </c>
      <c r="N25" s="582">
        <f>MES!P64</f>
        <v>4.018314574400001</v>
      </c>
      <c r="O25" s="347"/>
      <c r="P25" s="347"/>
      <c r="Q25" s="367"/>
      <c r="R25" s="21"/>
    </row>
    <row r="26" spans="1:18" ht="20.25">
      <c r="A26" s="296"/>
      <c r="B26" s="21"/>
      <c r="C26" s="21"/>
      <c r="D26" s="21"/>
      <c r="E26" s="21"/>
      <c r="F26" s="21"/>
      <c r="G26" s="21"/>
      <c r="H26" s="298"/>
      <c r="I26" s="583"/>
      <c r="J26" s="345"/>
      <c r="K26" s="345"/>
      <c r="L26" s="345"/>
      <c r="M26" s="345"/>
      <c r="N26" s="345"/>
      <c r="O26" s="345"/>
      <c r="P26" s="345"/>
      <c r="Q26" s="367"/>
      <c r="R26" s="21"/>
    </row>
    <row r="27" spans="1:18" ht="18">
      <c r="A27" s="292"/>
      <c r="B27" s="258"/>
      <c r="C27" s="301"/>
      <c r="D27" s="301"/>
      <c r="E27" s="301"/>
      <c r="F27" s="301"/>
      <c r="G27" s="302"/>
      <c r="H27" s="298"/>
      <c r="I27" s="21"/>
      <c r="J27" s="21"/>
      <c r="K27" s="21"/>
      <c r="L27" s="21"/>
      <c r="M27" s="21"/>
      <c r="N27" s="21"/>
      <c r="O27" s="21"/>
      <c r="P27" s="21"/>
      <c r="Q27" s="367"/>
      <c r="R27" s="21"/>
    </row>
    <row r="28" spans="1:18" ht="15">
      <c r="A28" s="296"/>
      <c r="B28" s="21"/>
      <c r="C28" s="21"/>
      <c r="D28" s="21"/>
      <c r="E28" s="21"/>
      <c r="F28" s="21"/>
      <c r="G28" s="21"/>
      <c r="H28" s="298"/>
      <c r="I28" s="21"/>
      <c r="J28" s="21"/>
      <c r="K28" s="21"/>
      <c r="L28" s="21"/>
      <c r="M28" s="21"/>
      <c r="N28" s="21"/>
      <c r="O28" s="21"/>
      <c r="P28" s="21"/>
      <c r="Q28" s="367"/>
      <c r="R28" s="21"/>
    </row>
    <row r="29" spans="1:18" ht="54" customHeight="1" thickBot="1">
      <c r="A29" s="578" t="s">
        <v>348</v>
      </c>
      <c r="B29" s="351"/>
      <c r="C29" s="351"/>
      <c r="D29" s="351"/>
      <c r="E29" s="351"/>
      <c r="F29" s="351"/>
      <c r="G29" s="351"/>
      <c r="H29" s="352"/>
      <c r="I29" s="352"/>
      <c r="J29" s="352"/>
      <c r="K29" s="352"/>
      <c r="L29" s="352"/>
      <c r="M29" s="352"/>
      <c r="N29" s="352"/>
      <c r="O29" s="352"/>
      <c r="P29" s="352"/>
      <c r="Q29" s="368"/>
      <c r="R29" s="21"/>
    </row>
    <row r="30" spans="1:9" ht="13.5" thickTop="1">
      <c r="A30" s="289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301" t="s">
        <v>374</v>
      </c>
      <c r="B33" s="21"/>
      <c r="C33" s="21"/>
      <c r="D33" s="21"/>
      <c r="E33" s="577"/>
      <c r="F33" s="577"/>
      <c r="G33" s="21"/>
      <c r="H33" s="21"/>
      <c r="I33" s="21"/>
    </row>
    <row r="34" spans="1:9" ht="15">
      <c r="A34" s="327"/>
      <c r="B34" s="327"/>
      <c r="C34" s="327"/>
      <c r="D34" s="327"/>
      <c r="E34" s="577"/>
      <c r="F34" s="577"/>
      <c r="G34" s="21"/>
      <c r="H34" s="21"/>
      <c r="I34" s="21"/>
    </row>
    <row r="35" spans="1:9" s="577" customFormat="1" ht="15" customHeight="1">
      <c r="A35" s="590" t="s">
        <v>388</v>
      </c>
      <c r="E35"/>
      <c r="F35"/>
      <c r="G35" s="327"/>
      <c r="H35" s="327"/>
      <c r="I35" s="327"/>
    </row>
    <row r="36" spans="1:9" s="577" customFormat="1" ht="15" customHeight="1">
      <c r="A36" s="590"/>
      <c r="E36"/>
      <c r="F36"/>
      <c r="H36" s="327"/>
      <c r="I36" s="327"/>
    </row>
    <row r="37" spans="1:9" s="577" customFormat="1" ht="15" customHeight="1">
      <c r="A37" s="590" t="s">
        <v>389</v>
      </c>
      <c r="E37"/>
      <c r="F37"/>
      <c r="I37" s="327"/>
    </row>
    <row r="38" spans="1:9" s="577" customFormat="1" ht="15" customHeight="1">
      <c r="A38" s="589"/>
      <c r="E38"/>
      <c r="F38"/>
      <c r="I38" s="327"/>
    </row>
    <row r="39" spans="1:9" s="577" customFormat="1" ht="15" customHeight="1">
      <c r="A39" s="590"/>
      <c r="E39"/>
      <c r="F39"/>
      <c r="I39" s="327"/>
    </row>
    <row r="40" spans="1:6" s="577" customFormat="1" ht="15" customHeight="1">
      <c r="A40" s="590"/>
      <c r="B40" s="576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60" zoomScalePageLayoutView="0" workbookViewId="0" topLeftCell="A1">
      <selection activeCell="B35" sqref="B35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6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01/08/10</v>
      </c>
      <c r="H2" s="41" t="str">
        <f>NDPL!H5</f>
        <v>INTIAL READING 01/07/10</v>
      </c>
      <c r="I2" s="41" t="s">
        <v>4</v>
      </c>
      <c r="J2" s="41" t="s">
        <v>5</v>
      </c>
      <c r="K2" s="41" t="s">
        <v>6</v>
      </c>
      <c r="L2" s="43" t="str">
        <f>NDPL!G5</f>
        <v>FINAL READING 01/08/10</v>
      </c>
      <c r="M2" s="41" t="str">
        <f>NDPL!H5</f>
        <v>INTIAL READING 01/07/10</v>
      </c>
      <c r="N2" s="41" t="s">
        <v>4</v>
      </c>
      <c r="O2" s="41" t="s">
        <v>5</v>
      </c>
      <c r="P2" s="42" t="s">
        <v>6</v>
      </c>
    </row>
    <row r="3" ht="14.25" thickBot="1" thickTop="1"/>
    <row r="4" spans="1:16" ht="13.5" thickTop="1">
      <c r="A4" s="26"/>
      <c r="B4" s="354" t="s">
        <v>363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</row>
    <row r="5" spans="1:16" ht="12.75">
      <c r="A5" s="25"/>
      <c r="B5" s="172" t="s">
        <v>367</v>
      </c>
      <c r="C5" s="174" t="s">
        <v>298</v>
      </c>
      <c r="D5" s="21"/>
      <c r="E5" s="21"/>
      <c r="F5" s="137"/>
      <c r="G5" s="25"/>
      <c r="H5" s="21"/>
      <c r="I5" s="21"/>
      <c r="J5" s="21"/>
      <c r="K5" s="137"/>
      <c r="L5" s="25"/>
      <c r="M5" s="21"/>
      <c r="N5" s="21"/>
      <c r="O5" s="21"/>
      <c r="P5" s="137"/>
    </row>
    <row r="6" spans="1:16" ht="12.75">
      <c r="A6" s="114">
        <v>1</v>
      </c>
      <c r="B6" s="144" t="s">
        <v>364</v>
      </c>
      <c r="C6" s="23">
        <v>4902492</v>
      </c>
      <c r="D6" s="170" t="s">
        <v>14</v>
      </c>
      <c r="E6" s="170" t="s">
        <v>300</v>
      </c>
      <c r="F6" s="30">
        <v>1500</v>
      </c>
      <c r="G6" s="25">
        <v>991520</v>
      </c>
      <c r="H6" s="21">
        <v>991617</v>
      </c>
      <c r="I6" s="83">
        <f>G6-H6</f>
        <v>-97</v>
      </c>
      <c r="J6" s="83">
        <f>$F6*I6</f>
        <v>-145500</v>
      </c>
      <c r="K6" s="85">
        <f>J6/1000000</f>
        <v>-0.1455</v>
      </c>
      <c r="L6" s="25">
        <v>982132</v>
      </c>
      <c r="M6" s="21">
        <v>982927</v>
      </c>
      <c r="N6" s="83">
        <f>L6-M6</f>
        <v>-795</v>
      </c>
      <c r="O6" s="83">
        <f>$F6*N6</f>
        <v>-1192500</v>
      </c>
      <c r="P6" s="85">
        <f>O6/1000000</f>
        <v>-1.1925</v>
      </c>
    </row>
    <row r="7" spans="1:16" ht="12.75">
      <c r="A7" s="114">
        <v>2</v>
      </c>
      <c r="B7" s="144" t="s">
        <v>365</v>
      </c>
      <c r="C7" s="23">
        <v>4902493</v>
      </c>
      <c r="D7" s="170" t="s">
        <v>14</v>
      </c>
      <c r="E7" s="170" t="s">
        <v>300</v>
      </c>
      <c r="F7" s="30">
        <v>1500</v>
      </c>
      <c r="G7" s="25">
        <v>992734</v>
      </c>
      <c r="H7" s="21">
        <v>992816</v>
      </c>
      <c r="I7" s="83">
        <f>G7-H7</f>
        <v>-82</v>
      </c>
      <c r="J7" s="83">
        <f>$F7*I7</f>
        <v>-123000</v>
      </c>
      <c r="K7" s="85">
        <f>J7/1000000</f>
        <v>-0.123</v>
      </c>
      <c r="L7" s="25">
        <v>987596</v>
      </c>
      <c r="M7" s="21">
        <v>988364</v>
      </c>
      <c r="N7" s="83">
        <f>L7-M7</f>
        <v>-768</v>
      </c>
      <c r="O7" s="83">
        <f>$F7*N7</f>
        <v>-1152000</v>
      </c>
      <c r="P7" s="85">
        <f>O7/1000000</f>
        <v>-1.152</v>
      </c>
    </row>
    <row r="8" spans="1:16" ht="12.75">
      <c r="A8" s="114">
        <v>3</v>
      </c>
      <c r="B8" s="144" t="s">
        <v>366</v>
      </c>
      <c r="C8" s="23">
        <v>4902494</v>
      </c>
      <c r="D8" s="170" t="s">
        <v>14</v>
      </c>
      <c r="E8" s="170" t="s">
        <v>300</v>
      </c>
      <c r="F8" s="30">
        <v>1500</v>
      </c>
      <c r="G8" s="25">
        <v>955027</v>
      </c>
      <c r="H8" s="21">
        <v>955139</v>
      </c>
      <c r="I8" s="83">
        <f>G8-H8</f>
        <v>-112</v>
      </c>
      <c r="J8" s="83">
        <f>$F8*I8</f>
        <v>-168000</v>
      </c>
      <c r="K8" s="85">
        <f>J8/1000000</f>
        <v>-0.168</v>
      </c>
      <c r="L8" s="25">
        <v>972102</v>
      </c>
      <c r="M8" s="21">
        <v>973501</v>
      </c>
      <c r="N8" s="83">
        <f>L8-M8</f>
        <v>-1399</v>
      </c>
      <c r="O8" s="83">
        <f>$F8*N8</f>
        <v>-2098500</v>
      </c>
      <c r="P8" s="85">
        <f>O8/1000000</f>
        <v>-2.0985</v>
      </c>
    </row>
    <row r="9" spans="1:16" ht="12.75">
      <c r="A9" s="114"/>
      <c r="B9" s="21"/>
      <c r="C9" s="23"/>
      <c r="D9" s="21"/>
      <c r="E9" s="21"/>
      <c r="F9" s="30"/>
      <c r="G9" s="25"/>
      <c r="H9" s="21"/>
      <c r="I9" s="21"/>
      <c r="J9" s="21"/>
      <c r="K9" s="137"/>
      <c r="L9" s="25"/>
      <c r="M9" s="21"/>
      <c r="N9" s="21"/>
      <c r="O9" s="21"/>
      <c r="P9" s="137"/>
    </row>
    <row r="10" spans="1:16" ht="12.75">
      <c r="A10" s="25"/>
      <c r="B10" s="21"/>
      <c r="C10" s="21"/>
      <c r="D10" s="21"/>
      <c r="E10" s="21"/>
      <c r="F10" s="137"/>
      <c r="G10" s="25"/>
      <c r="H10" s="21"/>
      <c r="I10" s="21"/>
      <c r="J10" s="21"/>
      <c r="K10" s="137"/>
      <c r="L10" s="25"/>
      <c r="M10" s="21"/>
      <c r="N10" s="21"/>
      <c r="O10" s="21"/>
      <c r="P10" s="137"/>
    </row>
    <row r="11" spans="1:16" ht="12.75">
      <c r="A11" s="25"/>
      <c r="B11" s="21"/>
      <c r="C11" s="21"/>
      <c r="D11" s="21"/>
      <c r="E11" s="21"/>
      <c r="F11" s="137"/>
      <c r="G11" s="25"/>
      <c r="H11" s="21"/>
      <c r="I11" s="21"/>
      <c r="J11" s="21"/>
      <c r="K11" s="137"/>
      <c r="L11" s="25"/>
      <c r="M11" s="21"/>
      <c r="N11" s="21"/>
      <c r="O11" s="21"/>
      <c r="P11" s="137"/>
    </row>
    <row r="12" spans="1:16" ht="12.75">
      <c r="A12" s="25"/>
      <c r="B12" s="21"/>
      <c r="C12" s="21"/>
      <c r="D12" s="21"/>
      <c r="E12" s="21"/>
      <c r="F12" s="137"/>
      <c r="G12" s="25"/>
      <c r="H12" s="21"/>
      <c r="I12" s="279" t="s">
        <v>340</v>
      </c>
      <c r="J12" s="21"/>
      <c r="K12" s="278">
        <f>SUM(K6:K8)</f>
        <v>-0.4365</v>
      </c>
      <c r="L12" s="25"/>
      <c r="M12" s="21"/>
      <c r="N12" s="279" t="s">
        <v>340</v>
      </c>
      <c r="O12" s="21"/>
      <c r="P12" s="278">
        <f>SUM(P6:P8)</f>
        <v>-4.443</v>
      </c>
    </row>
    <row r="13" spans="1:16" ht="12.75">
      <c r="A13" s="25"/>
      <c r="B13" s="21"/>
      <c r="C13" s="21"/>
      <c r="D13" s="21"/>
      <c r="E13" s="21"/>
      <c r="F13" s="137"/>
      <c r="G13" s="25"/>
      <c r="H13" s="21"/>
      <c r="I13" s="455"/>
      <c r="J13" s="21"/>
      <c r="K13" s="272"/>
      <c r="L13" s="25"/>
      <c r="M13" s="21"/>
      <c r="N13" s="455"/>
      <c r="O13" s="21"/>
      <c r="P13" s="272"/>
    </row>
    <row r="14" spans="1:16" ht="12.75">
      <c r="A14" s="25"/>
      <c r="B14" s="21"/>
      <c r="C14" s="21"/>
      <c r="D14" s="21"/>
      <c r="E14" s="21"/>
      <c r="F14" s="137"/>
      <c r="G14" s="25"/>
      <c r="H14" s="21"/>
      <c r="I14" s="21"/>
      <c r="J14" s="21"/>
      <c r="K14" s="137"/>
      <c r="L14" s="25"/>
      <c r="M14" s="21"/>
      <c r="N14" s="21"/>
      <c r="O14" s="21"/>
      <c r="P14" s="137"/>
    </row>
    <row r="15" spans="1:16" ht="12.75">
      <c r="A15" s="25"/>
      <c r="B15" s="165" t="s">
        <v>163</v>
      </c>
      <c r="C15" s="21"/>
      <c r="D15" s="21"/>
      <c r="E15" s="21"/>
      <c r="F15" s="137"/>
      <c r="G15" s="25"/>
      <c r="H15" s="21"/>
      <c r="I15" s="21"/>
      <c r="J15" s="21"/>
      <c r="K15" s="137"/>
      <c r="L15" s="25"/>
      <c r="M15" s="21"/>
      <c r="N15" s="21"/>
      <c r="O15" s="21"/>
      <c r="P15" s="137"/>
    </row>
    <row r="16" spans="1:16" ht="12.75">
      <c r="A16" s="154"/>
      <c r="B16" s="155" t="s">
        <v>297</v>
      </c>
      <c r="C16" s="156" t="s">
        <v>298</v>
      </c>
      <c r="D16" s="156"/>
      <c r="E16" s="157"/>
      <c r="F16" s="158"/>
      <c r="G16" s="159"/>
      <c r="H16" s="21"/>
      <c r="I16" s="21"/>
      <c r="J16" s="21"/>
      <c r="K16" s="137"/>
      <c r="L16" s="25"/>
      <c r="M16" s="21"/>
      <c r="N16" s="21"/>
      <c r="O16" s="21"/>
      <c r="P16" s="137"/>
    </row>
    <row r="17" spans="1:16" ht="12.75">
      <c r="A17" s="159">
        <v>1</v>
      </c>
      <c r="B17" s="160" t="s">
        <v>299</v>
      </c>
      <c r="C17" s="161">
        <v>4902509</v>
      </c>
      <c r="D17" s="162" t="s">
        <v>14</v>
      </c>
      <c r="E17" s="162" t="s">
        <v>300</v>
      </c>
      <c r="F17" s="163">
        <v>1000</v>
      </c>
      <c r="G17" s="177">
        <v>998792</v>
      </c>
      <c r="H17" s="161">
        <v>999336</v>
      </c>
      <c r="I17" s="83">
        <f>G17-H17</f>
        <v>-544</v>
      </c>
      <c r="J17" s="83">
        <f>$F17*I17</f>
        <v>-544000</v>
      </c>
      <c r="K17" s="85">
        <f>J17/1000000</f>
        <v>-0.544</v>
      </c>
      <c r="L17" s="84">
        <v>38445</v>
      </c>
      <c r="M17" s="82">
        <v>38741</v>
      </c>
      <c r="N17" s="83">
        <f>L17-M17</f>
        <v>-296</v>
      </c>
      <c r="O17" s="83">
        <f>$F17*N17</f>
        <v>-296000</v>
      </c>
      <c r="P17" s="85">
        <f>O17/1000000</f>
        <v>-0.296</v>
      </c>
    </row>
    <row r="18" spans="1:16" ht="12.75">
      <c r="A18" s="159">
        <v>2</v>
      </c>
      <c r="B18" s="160" t="s">
        <v>301</v>
      </c>
      <c r="C18" s="161">
        <v>4902510</v>
      </c>
      <c r="D18" s="162" t="s">
        <v>14</v>
      </c>
      <c r="E18" s="162" t="s">
        <v>300</v>
      </c>
      <c r="F18" s="163">
        <v>1000</v>
      </c>
      <c r="G18" s="177">
        <v>207</v>
      </c>
      <c r="H18" s="161">
        <v>205</v>
      </c>
      <c r="I18" s="83">
        <f>G18-H18</f>
        <v>2</v>
      </c>
      <c r="J18" s="83">
        <f>$F18*I18</f>
        <v>2000</v>
      </c>
      <c r="K18" s="85">
        <f>J18/1000000</f>
        <v>0.002</v>
      </c>
      <c r="L18" s="84">
        <v>14390</v>
      </c>
      <c r="M18" s="82">
        <v>14441</v>
      </c>
      <c r="N18" s="83">
        <f>L18-M18</f>
        <v>-51</v>
      </c>
      <c r="O18" s="83">
        <f>$F18*N18</f>
        <v>-51000</v>
      </c>
      <c r="P18" s="85">
        <f>O18/1000000</f>
        <v>-0.051</v>
      </c>
    </row>
    <row r="19" spans="1:16" ht="12.75">
      <c r="A19" s="159">
        <v>3</v>
      </c>
      <c r="B19" s="160" t="s">
        <v>302</v>
      </c>
      <c r="C19" s="161">
        <v>4864947</v>
      </c>
      <c r="D19" s="162" t="s">
        <v>14</v>
      </c>
      <c r="E19" s="162" t="s">
        <v>300</v>
      </c>
      <c r="F19" s="163">
        <v>1000</v>
      </c>
      <c r="G19" s="177">
        <v>992694</v>
      </c>
      <c r="H19" s="23">
        <v>994846</v>
      </c>
      <c r="I19" s="83">
        <f>G19-H19</f>
        <v>-2152</v>
      </c>
      <c r="J19" s="83">
        <f>$F19*I19</f>
        <v>-2152000</v>
      </c>
      <c r="K19" s="85">
        <f>J19/1000000</f>
        <v>-2.152</v>
      </c>
      <c r="L19" s="84">
        <v>992933</v>
      </c>
      <c r="M19" s="82">
        <v>993590</v>
      </c>
      <c r="N19" s="83">
        <f>L19-M19</f>
        <v>-657</v>
      </c>
      <c r="O19" s="83">
        <f>$F19*N19</f>
        <v>-657000</v>
      </c>
      <c r="P19" s="85">
        <f>O19/1000000</f>
        <v>-0.657</v>
      </c>
    </row>
    <row r="20" spans="1:16" ht="12.75">
      <c r="A20" s="159"/>
      <c r="B20" s="160"/>
      <c r="C20" s="161"/>
      <c r="D20" s="162"/>
      <c r="E20" s="162"/>
      <c r="F20" s="164"/>
      <c r="G20" s="178"/>
      <c r="H20" s="21"/>
      <c r="I20" s="83"/>
      <c r="J20" s="83"/>
      <c r="K20" s="85"/>
      <c r="L20" s="84"/>
      <c r="M20" s="82"/>
      <c r="N20" s="83"/>
      <c r="O20" s="83"/>
      <c r="P20" s="85"/>
    </row>
    <row r="21" spans="1:16" ht="12.75">
      <c r="A21" s="25"/>
      <c r="B21" s="21"/>
      <c r="C21" s="21"/>
      <c r="D21" s="21"/>
      <c r="E21" s="21"/>
      <c r="F21" s="137"/>
      <c r="G21" s="25"/>
      <c r="H21" s="21"/>
      <c r="I21" s="21"/>
      <c r="J21" s="21"/>
      <c r="K21" s="137"/>
      <c r="L21" s="25"/>
      <c r="M21" s="21"/>
      <c r="N21" s="21"/>
      <c r="O21" s="21"/>
      <c r="P21" s="137"/>
    </row>
    <row r="22" spans="1:16" ht="12.75">
      <c r="A22" s="25"/>
      <c r="B22" s="21"/>
      <c r="C22" s="21"/>
      <c r="D22" s="21"/>
      <c r="E22" s="21"/>
      <c r="F22" s="137"/>
      <c r="G22" s="25"/>
      <c r="H22" s="21"/>
      <c r="I22" s="21"/>
      <c r="J22" s="21"/>
      <c r="K22" s="137"/>
      <c r="L22" s="25"/>
      <c r="M22" s="21"/>
      <c r="N22" s="21"/>
      <c r="O22" s="21"/>
      <c r="P22" s="137"/>
    </row>
    <row r="23" spans="1:16" ht="12.75">
      <c r="A23" s="25"/>
      <c r="B23" s="21"/>
      <c r="C23" s="21"/>
      <c r="D23" s="21"/>
      <c r="E23" s="21"/>
      <c r="F23" s="137"/>
      <c r="G23" s="25"/>
      <c r="H23" s="21"/>
      <c r="I23" s="279" t="s">
        <v>340</v>
      </c>
      <c r="J23" s="21"/>
      <c r="K23" s="278">
        <f>SUM(K17:K19)</f>
        <v>-2.694</v>
      </c>
      <c r="L23" s="25"/>
      <c r="M23" s="21"/>
      <c r="N23" s="279" t="s">
        <v>340</v>
      </c>
      <c r="O23" s="21"/>
      <c r="P23" s="278">
        <f>SUM(P17:P19)</f>
        <v>-1.004</v>
      </c>
    </row>
    <row r="24" spans="1:16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2010-09-13T06:24:32Z</cp:lastPrinted>
  <dcterms:created xsi:type="dcterms:W3CDTF">1996-10-14T23:33:28Z</dcterms:created>
  <dcterms:modified xsi:type="dcterms:W3CDTF">2010-11-16T11:19:10Z</dcterms:modified>
  <cp:category/>
  <cp:version/>
  <cp:contentType/>
  <cp:contentStatus/>
</cp:coreProperties>
</file>